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1"/>
  <workbookPr defaultThemeVersion="166925"/>
  <mc:AlternateContent xmlns:mc="http://schemas.openxmlformats.org/markup-compatibility/2006">
    <mc:Choice Requires="x15">
      <x15ac:absPath xmlns:x15ac="http://schemas.microsoft.com/office/spreadsheetml/2010/11/ac" url="https://lgbce.sharepoint.com/sites/ReviewSystem/Mapping Data/Authorities/Bassetlaw/"/>
    </mc:Choice>
  </mc:AlternateContent>
  <xr:revisionPtr revIDLastSave="0" documentId="8_{C8AC1368-73E6-4150-A53D-1A2A284E193D}" xr6:coauthVersionLast="47" xr6:coauthVersionMax="47" xr10:uidLastSave="{00000000-0000-0000-0000-000000000000}"/>
  <bookViews>
    <workbookView xWindow="-28920" yWindow="-120" windowWidth="29040" windowHeight="17520" firstSheet="1" activeTab="1" xr2:uid="{00000000-000D-0000-FFFF-FFFF00000000}"/>
  </bookViews>
  <sheets>
    <sheet name="Read me!" sheetId="6" r:id="rId1"/>
    <sheet name="Electoral data" sheetId="7" r:id="rId2"/>
    <sheet name="Sheet1" sheetId="8"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8" l="1"/>
  <c r="E5" i="8"/>
  <c r="E6" i="8"/>
  <c r="E7" i="8"/>
  <c r="E8" i="8"/>
  <c r="E9" i="8"/>
  <c r="E10" i="8"/>
  <c r="E11" i="8"/>
  <c r="E12" i="8"/>
  <c r="E13" i="8"/>
  <c r="E14" i="8"/>
  <c r="E15" i="8"/>
  <c r="E16" i="8"/>
  <c r="E17" i="8"/>
  <c r="E18" i="8"/>
  <c r="E19" i="8"/>
  <c r="E20" i="8"/>
  <c r="E21" i="8"/>
  <c r="E22" i="8"/>
  <c r="E23" i="8"/>
  <c r="E3" i="8"/>
  <c r="D4" i="8"/>
  <c r="D5" i="8"/>
  <c r="D6" i="8"/>
  <c r="D7" i="8"/>
  <c r="D8" i="8"/>
  <c r="D9" i="8"/>
  <c r="D10" i="8"/>
  <c r="D11" i="8"/>
  <c r="D12" i="8"/>
  <c r="D13" i="8"/>
  <c r="D14" i="8"/>
  <c r="D15" i="8"/>
  <c r="D16" i="8"/>
  <c r="D17" i="8"/>
  <c r="D18" i="8"/>
  <c r="D19" i="8"/>
  <c r="D20" i="8"/>
  <c r="D21" i="8"/>
  <c r="D22" i="8"/>
  <c r="D23" i="8"/>
  <c r="D3" i="8"/>
  <c r="C12" i="8"/>
  <c r="C11" i="8" s="1"/>
  <c r="C10" i="8" s="1"/>
  <c r="C9" i="8" s="1"/>
  <c r="C8" i="8" s="1"/>
  <c r="C7" i="8" s="1"/>
  <c r="C6" i="8" s="1"/>
  <c r="C5" i="8" s="1"/>
  <c r="C4" i="8" s="1"/>
  <c r="C3" i="8" s="1"/>
  <c r="C14" i="8"/>
  <c r="C15" i="8" s="1"/>
  <c r="C16" i="8" s="1"/>
  <c r="C17" i="8" s="1"/>
  <c r="C18" i="8" s="1"/>
  <c r="C19" i="8" s="1"/>
  <c r="C20" i="8" s="1"/>
  <c r="C21" i="8" s="1"/>
  <c r="C22" i="8" s="1"/>
  <c r="C23" i="8" s="1"/>
  <c r="O15" i="7"/>
  <c r="O16" i="7"/>
  <c r="O17" i="7"/>
  <c r="O18" i="7"/>
  <c r="O19" i="7"/>
  <c r="O20" i="7"/>
  <c r="O21" i="7"/>
  <c r="O22" i="7"/>
  <c r="O23" i="7"/>
  <c r="O24" i="7"/>
  <c r="O25" i="7"/>
  <c r="O26" i="7"/>
  <c r="O27" i="7"/>
  <c r="O28" i="7"/>
  <c r="O29" i="7"/>
  <c r="O30" i="7"/>
  <c r="O31" i="7"/>
  <c r="O32" i="7"/>
  <c r="O33" i="7"/>
  <c r="O34" i="7"/>
  <c r="O35" i="7"/>
  <c r="O36" i="7"/>
  <c r="O37" i="7"/>
  <c r="O38" i="7"/>
  <c r="M5" i="7"/>
  <c r="N15" i="7"/>
  <c r="N16" i="7"/>
  <c r="N17" i="7"/>
  <c r="N18" i="7"/>
  <c r="N19" i="7"/>
  <c r="N20" i="7"/>
  <c r="N21" i="7"/>
  <c r="N22" i="7"/>
  <c r="N23" i="7"/>
  <c r="N24" i="7"/>
  <c r="N25" i="7"/>
  <c r="N26" i="7"/>
  <c r="N27" i="7"/>
  <c r="N28" i="7"/>
  <c r="N29" i="7"/>
  <c r="N30" i="7"/>
  <c r="N31" i="7"/>
  <c r="N32" i="7"/>
  <c r="N33" i="7"/>
  <c r="N34" i="7"/>
  <c r="N35" i="7"/>
  <c r="N36" i="7"/>
  <c r="N37" i="7"/>
  <c r="N38" i="7"/>
  <c r="N14" i="7"/>
  <c r="R14" i="7"/>
  <c r="M6" i="7"/>
  <c r="O14" i="7" s="1"/>
  <c r="N5" i="7"/>
  <c r="R22" i="7"/>
  <c r="R23" i="7"/>
  <c r="R24" i="7"/>
  <c r="R25" i="7"/>
  <c r="R26" i="7"/>
  <c r="R27" i="7"/>
  <c r="R28" i="7"/>
  <c r="R29" i="7"/>
  <c r="R30" i="7"/>
  <c r="R31" i="7"/>
  <c r="R32" i="7"/>
  <c r="R33" i="7"/>
  <c r="R34" i="7"/>
  <c r="R35" i="7"/>
  <c r="R36" i="7"/>
  <c r="R37" i="7"/>
  <c r="R38" i="7"/>
  <c r="P22" i="7"/>
  <c r="P23" i="7"/>
  <c r="P24" i="7"/>
  <c r="P25" i="7"/>
  <c r="P26" i="7"/>
  <c r="P27" i="7"/>
  <c r="P28" i="7"/>
  <c r="P29" i="7"/>
  <c r="P30" i="7"/>
  <c r="P31" i="7"/>
  <c r="P32" i="7"/>
  <c r="P33" i="7"/>
  <c r="P34" i="7"/>
  <c r="P35" i="7"/>
  <c r="P36" i="7"/>
  <c r="P37" i="7"/>
  <c r="P38" i="7"/>
  <c r="R176" i="7"/>
  <c r="R15" i="7"/>
  <c r="R16" i="7"/>
  <c r="R17" i="7"/>
  <c r="R18" i="7"/>
  <c r="R19" i="7"/>
  <c r="R20" i="7"/>
  <c r="R21"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70" i="7"/>
  <c r="R171" i="7"/>
  <c r="R172" i="7"/>
  <c r="R173" i="7"/>
  <c r="R174" i="7"/>
  <c r="R175" i="7"/>
  <c r="P15" i="7"/>
  <c r="P16" i="7"/>
  <c r="P17" i="7"/>
  <c r="P18" i="7"/>
  <c r="P19" i="7"/>
  <c r="P20" i="7"/>
  <c r="P21"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70" i="7"/>
  <c r="P171" i="7"/>
  <c r="P172" i="7"/>
  <c r="P173" i="7"/>
  <c r="P174" i="7"/>
  <c r="P175" i="7"/>
  <c r="P176" i="7"/>
  <c r="P14" i="7"/>
  <c r="Q109" i="7"/>
  <c r="Q113" i="7"/>
  <c r="Q115" i="7"/>
  <c r="S115" i="7"/>
  <c r="Q116" i="7"/>
  <c r="S116" i="7"/>
  <c r="Q117" i="7"/>
  <c r="S117" i="7"/>
  <c r="Q118" i="7"/>
  <c r="S118" i="7"/>
  <c r="Q119" i="7"/>
  <c r="S119" i="7"/>
  <c r="Q120" i="7"/>
  <c r="S120" i="7"/>
  <c r="Q121" i="7"/>
  <c r="S121" i="7"/>
  <c r="Q122" i="7"/>
  <c r="S122" i="7"/>
  <c r="Q123" i="7"/>
  <c r="S123" i="7"/>
  <c r="Q124" i="7"/>
  <c r="S124" i="7"/>
  <c r="Q125" i="7"/>
  <c r="S125" i="7"/>
  <c r="Q126" i="7"/>
  <c r="S126" i="7"/>
  <c r="Q127" i="7"/>
  <c r="S127" i="7"/>
  <c r="Q128" i="7"/>
  <c r="S128" i="7"/>
  <c r="Q129" i="7"/>
  <c r="S129" i="7"/>
  <c r="Q130" i="7"/>
  <c r="S130" i="7"/>
  <c r="Q131" i="7"/>
  <c r="S131" i="7"/>
  <c r="Q132" i="7"/>
  <c r="S132" i="7"/>
  <c r="Q133" i="7"/>
  <c r="S133" i="7"/>
  <c r="Q134" i="7"/>
  <c r="S134" i="7"/>
  <c r="Q135" i="7"/>
  <c r="S135" i="7"/>
  <c r="Q136" i="7"/>
  <c r="S136" i="7"/>
  <c r="Q137" i="7"/>
  <c r="S137" i="7"/>
  <c r="Q138" i="7"/>
  <c r="S138" i="7"/>
  <c r="Q139" i="7"/>
  <c r="S139" i="7"/>
  <c r="Q140" i="7"/>
  <c r="S140" i="7"/>
  <c r="Q141" i="7"/>
  <c r="S141" i="7"/>
  <c r="Q142" i="7"/>
  <c r="S142" i="7"/>
  <c r="Q143" i="7"/>
  <c r="S143" i="7"/>
  <c r="Q144" i="7"/>
  <c r="S144" i="7"/>
  <c r="Q145" i="7"/>
  <c r="S145" i="7"/>
  <c r="Q146" i="7"/>
  <c r="S146" i="7"/>
  <c r="Q147" i="7"/>
  <c r="S147" i="7"/>
  <c r="Q148" i="7"/>
  <c r="S148" i="7"/>
  <c r="Q149" i="7"/>
  <c r="S149" i="7"/>
  <c r="Q150" i="7"/>
  <c r="S150" i="7"/>
  <c r="Q151" i="7"/>
  <c r="S151" i="7"/>
  <c r="Q152" i="7"/>
  <c r="S152" i="7"/>
  <c r="Q153" i="7"/>
  <c r="S153" i="7"/>
  <c r="Q154" i="7"/>
  <c r="S154" i="7"/>
  <c r="Q155" i="7"/>
  <c r="S155" i="7"/>
  <c r="Q156" i="7"/>
  <c r="S156" i="7"/>
  <c r="Q157" i="7"/>
  <c r="S157" i="7"/>
  <c r="Q158" i="7"/>
  <c r="S158" i="7"/>
  <c r="Q159" i="7"/>
  <c r="S159" i="7"/>
  <c r="Q160" i="7"/>
  <c r="S160" i="7"/>
  <c r="Q161" i="7"/>
  <c r="S161" i="7"/>
  <c r="Q162" i="7"/>
  <c r="S162" i="7"/>
  <c r="Q163" i="7"/>
  <c r="S163" i="7"/>
  <c r="Q164" i="7"/>
  <c r="S164" i="7"/>
  <c r="Q165" i="7"/>
  <c r="S165" i="7"/>
  <c r="Q166" i="7"/>
  <c r="S166" i="7"/>
  <c r="Q167" i="7"/>
  <c r="S167" i="7"/>
  <c r="Q168" i="7"/>
  <c r="S168" i="7"/>
  <c r="Q170" i="7"/>
  <c r="S170" i="7"/>
  <c r="Q171" i="7"/>
  <c r="S171" i="7"/>
  <c r="Q172" i="7"/>
  <c r="S172" i="7"/>
  <c r="Q173" i="7"/>
  <c r="S173" i="7"/>
  <c r="Q174" i="7"/>
  <c r="S174" i="7"/>
  <c r="Q175" i="7"/>
  <c r="S175" i="7"/>
  <c r="Q176" i="7"/>
  <c r="S176" i="7"/>
  <c r="O4" i="7"/>
  <c r="N4" i="7"/>
  <c r="O5" i="7"/>
  <c r="Q110" i="7"/>
  <c r="Q107" i="7"/>
  <c r="Q106" i="7"/>
  <c r="S108" i="7"/>
  <c r="S109" i="7"/>
  <c r="S107" i="7"/>
  <c r="Q112" i="7"/>
  <c r="Q114" i="7"/>
  <c r="O6" i="7" l="1"/>
  <c r="S14" i="7" s="1"/>
  <c r="N6" i="7"/>
  <c r="Q20" i="7" s="1"/>
  <c r="S111" i="7"/>
  <c r="S112" i="7"/>
  <c r="S110" i="7"/>
  <c r="Q111" i="7"/>
  <c r="S106" i="7"/>
  <c r="S114" i="7"/>
  <c r="S113" i="7"/>
  <c r="S15" i="7" l="1"/>
  <c r="S21" i="7"/>
  <c r="S19" i="7"/>
  <c r="S17" i="7"/>
  <c r="Q18" i="7"/>
  <c r="Q29" i="7"/>
  <c r="Q15" i="7"/>
  <c r="Q31" i="7"/>
  <c r="Q16" i="7"/>
  <c r="Q30" i="7"/>
  <c r="Q32" i="7"/>
  <c r="Q33" i="7"/>
  <c r="Q38" i="7"/>
  <c r="Q22" i="7"/>
  <c r="Q34" i="7"/>
  <c r="Q26" i="7"/>
  <c r="Q27" i="7"/>
  <c r="Q28" i="7"/>
  <c r="Q23" i="7"/>
  <c r="Q35" i="7"/>
  <c r="Q24" i="7"/>
  <c r="Q36" i="7"/>
  <c r="Q19" i="7"/>
  <c r="Q25" i="7"/>
  <c r="Q37" i="7"/>
  <c r="Q17" i="7"/>
  <c r="S16" i="7"/>
  <c r="S22" i="7"/>
  <c r="S34" i="7"/>
  <c r="S24" i="7"/>
  <c r="S36" i="7"/>
  <c r="S38" i="7"/>
  <c r="S23" i="7"/>
  <c r="S35" i="7"/>
  <c r="S37" i="7"/>
  <c r="S26" i="7"/>
  <c r="S25" i="7"/>
  <c r="S27" i="7"/>
  <c r="S28" i="7"/>
  <c r="S29" i="7"/>
  <c r="S30" i="7"/>
  <c r="S31" i="7"/>
  <c r="S32" i="7"/>
  <c r="S33" i="7"/>
  <c r="S18" i="7"/>
  <c r="S20" i="7"/>
  <c r="Q21" i="7"/>
  <c r="Q108" i="7"/>
  <c r="Q14" i="7"/>
</calcChain>
</file>

<file path=xl/sharedStrings.xml><?xml version="1.0" encoding="utf-8"?>
<sst xmlns="http://schemas.openxmlformats.org/spreadsheetml/2006/main" count="614" uniqueCount="312">
  <si>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</si>
  <si>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</si>
  <si>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</si>
  <si>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</si>
  <si>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</si>
  <si>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</si>
  <si>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</si>
  <si>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</si>
  <si>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</si>
  <si>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</si>
  <si>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</si>
  <si>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</si>
  <si>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</si>
  <si>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</si>
  <si>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</si>
  <si>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</si>
  <si>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</si>
  <si>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</si>
  <si>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</si>
  <si>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</si>
  <si>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</si>
  <si>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</si>
  <si>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</si>
  <si>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</si>
  <si>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</si>
  <si>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</si>
  <si>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</si>
  <si>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</si>
  <si>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</si>
  <si>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</si>
  <si>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</si>
  <si>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</si>
  <si>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</si>
  <si>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</si>
  <si>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</si>
  <si>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</si>
  <si>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</si>
  <si>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</si>
  <si>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</si>
  <si>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</si>
  <si>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</si>
  <si>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</si>
  <si>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</si>
  <si>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</si>
  <si>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</si>
  <si>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</si>
  <si>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</si>
  <si>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</si>
  <si>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</si>
  <si>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Dec. 2021</t>
  </si>
  <si>
    <t>Electorate Dec. 2023</t>
  </si>
  <si>
    <t>Electorate 2030</t>
  </si>
  <si>
    <t>Name of ward</t>
  </si>
  <si>
    <t>Number of cllrs per ward</t>
  </si>
  <si>
    <t>Electorate 2021</t>
  </si>
  <si>
    <t>Variance 2021</t>
  </si>
  <si>
    <t>Electorate 2023</t>
  </si>
  <si>
    <t>Variance 2030</t>
  </si>
  <si>
    <t>EX1</t>
  </si>
  <si>
    <t>Example 1</t>
  </si>
  <si>
    <t>Little Example</t>
  </si>
  <si>
    <t>Little and Even Littler</t>
  </si>
  <si>
    <t>Example</t>
  </si>
  <si>
    <t>Beckingham</t>
  </si>
  <si>
    <t>EX2</t>
  </si>
  <si>
    <t>Example 2</t>
  </si>
  <si>
    <t>Even Littler Example</t>
  </si>
  <si>
    <t>Blyth</t>
  </si>
  <si>
    <t>EX3</t>
  </si>
  <si>
    <t>Example 3</t>
  </si>
  <si>
    <t>Medium Example</t>
  </si>
  <si>
    <t>Carlton</t>
  </si>
  <si>
    <t>EX4</t>
  </si>
  <si>
    <t>Example 4</t>
  </si>
  <si>
    <t>Big Example</t>
  </si>
  <si>
    <t>Big Example East</t>
  </si>
  <si>
    <t>Clayworth</t>
  </si>
  <si>
    <t>EX5</t>
  </si>
  <si>
    <t>Example 5</t>
  </si>
  <si>
    <t>Big Example West</t>
  </si>
  <si>
    <t>East Markham</t>
  </si>
  <si>
    <t>East Retford East</t>
  </si>
  <si>
    <t>AA1</t>
  </si>
  <si>
    <t>Beckingham cum Saundby</t>
  </si>
  <si>
    <t>East Retford North</t>
  </si>
  <si>
    <t>AA2</t>
  </si>
  <si>
    <t>Saundby</t>
  </si>
  <si>
    <t>East Retford South</t>
  </si>
  <si>
    <t>AA3</t>
  </si>
  <si>
    <t>Walkeringham</t>
  </si>
  <si>
    <t>East Retford West</t>
  </si>
  <si>
    <t>Everton</t>
  </si>
  <si>
    <t>BA1</t>
  </si>
  <si>
    <t>Harworth &amp; Bircotes</t>
  </si>
  <si>
    <t>BA2</t>
  </si>
  <si>
    <t>Scrooby</t>
  </si>
  <si>
    <t>Langold</t>
  </si>
  <si>
    <t>BA3</t>
  </si>
  <si>
    <t>Styrrup with Oldcotes (Part)</t>
  </si>
  <si>
    <t>Styrrup with Oldcotes</t>
  </si>
  <si>
    <t>Misterton</t>
  </si>
  <si>
    <t>BA4</t>
  </si>
  <si>
    <t>Styrrup with Oldcotes (Part)Styrrup with Oldcotes</t>
  </si>
  <si>
    <t>Rampton</t>
  </si>
  <si>
    <t>Ranskill</t>
  </si>
  <si>
    <t>CA1</t>
  </si>
  <si>
    <t>Carlton -in- Lindrick</t>
  </si>
  <si>
    <t>Carlton-in- Lindrick</t>
  </si>
  <si>
    <t>Sturton</t>
  </si>
  <si>
    <t>CA2</t>
  </si>
  <si>
    <t>Sutton</t>
  </si>
  <si>
    <t>CA3</t>
  </si>
  <si>
    <t>Tuxford and Trent</t>
  </si>
  <si>
    <t>CA4</t>
  </si>
  <si>
    <t>Welbeck</t>
  </si>
  <si>
    <t>CA5</t>
  </si>
  <si>
    <t>Wallingwells</t>
  </si>
  <si>
    <t>Worksop East</t>
  </si>
  <si>
    <t>Worksop North</t>
  </si>
  <si>
    <t>DA1</t>
  </si>
  <si>
    <t>Clarborough</t>
  </si>
  <si>
    <t>Worksop North East</t>
  </si>
  <si>
    <t>DA2</t>
  </si>
  <si>
    <t>Worksop North West</t>
  </si>
  <si>
    <t>DA3</t>
  </si>
  <si>
    <t>Hayton</t>
  </si>
  <si>
    <t>Worksop South</t>
  </si>
  <si>
    <t>DA4</t>
  </si>
  <si>
    <t>Wiseton</t>
  </si>
  <si>
    <t>Worksop South East</t>
  </si>
  <si>
    <t>EA1</t>
  </si>
  <si>
    <t>Askham</t>
  </si>
  <si>
    <t>EA2</t>
  </si>
  <si>
    <t>Bevercotes</t>
  </si>
  <si>
    <t>EA3</t>
  </si>
  <si>
    <t>Bothamsall</t>
  </si>
  <si>
    <t>EA4</t>
  </si>
  <si>
    <t>EA5</t>
  </si>
  <si>
    <t>Eaton</t>
  </si>
  <si>
    <t>Gamston,West Drayton &amp; Eaton</t>
  </si>
  <si>
    <t>EA6</t>
  </si>
  <si>
    <t>Gamston</t>
  </si>
  <si>
    <t>EA7</t>
  </si>
  <si>
    <t>Haughton</t>
  </si>
  <si>
    <t>EA8</t>
  </si>
  <si>
    <t>West Drayton (Part)</t>
  </si>
  <si>
    <t>West Drayton</t>
  </si>
  <si>
    <t>EA9</t>
  </si>
  <si>
    <t>West Drayton (Part), Markham Moor &amp; rockley</t>
  </si>
  <si>
    <t>EA10</t>
  </si>
  <si>
    <t>West Markham</t>
  </si>
  <si>
    <t>Markham Clinton</t>
  </si>
  <si>
    <t>FA1</t>
  </si>
  <si>
    <t>FA2</t>
  </si>
  <si>
    <t>FA3</t>
  </si>
  <si>
    <t>FA4</t>
  </si>
  <si>
    <t>FA5</t>
  </si>
  <si>
    <t>GA1</t>
  </si>
  <si>
    <t>GA2</t>
  </si>
  <si>
    <t>GA3</t>
  </si>
  <si>
    <t>GA4</t>
  </si>
  <si>
    <t>GA5</t>
  </si>
  <si>
    <t>GA6</t>
  </si>
  <si>
    <t>HA1</t>
  </si>
  <si>
    <t>HA2</t>
  </si>
  <si>
    <t>HA3</t>
  </si>
  <si>
    <t>IA1</t>
  </si>
  <si>
    <t>IA2</t>
  </si>
  <si>
    <t>IA3</t>
  </si>
  <si>
    <t>IA4</t>
  </si>
  <si>
    <t>IA5</t>
  </si>
  <si>
    <t>IA6</t>
  </si>
  <si>
    <t>JA1</t>
  </si>
  <si>
    <t>JA2</t>
  </si>
  <si>
    <t>Gringley-on-the-Hill</t>
  </si>
  <si>
    <t>JA3</t>
  </si>
  <si>
    <t>Misson</t>
  </si>
  <si>
    <t>JA4</t>
  </si>
  <si>
    <t>Scaftworth</t>
  </si>
  <si>
    <t>KA1</t>
  </si>
  <si>
    <t>KA2</t>
  </si>
  <si>
    <t>KA3</t>
  </si>
  <si>
    <t>KA4</t>
  </si>
  <si>
    <t>KA5</t>
  </si>
  <si>
    <t>KA6</t>
  </si>
  <si>
    <t>KA7</t>
  </si>
  <si>
    <t>LA1</t>
  </si>
  <si>
    <t>Hodsock (Hodsock Ward)</t>
  </si>
  <si>
    <t>Hodsock</t>
  </si>
  <si>
    <t>LA2</t>
  </si>
  <si>
    <t>Hodsock (Langold)</t>
  </si>
  <si>
    <t>MA1</t>
  </si>
  <si>
    <t>MA2</t>
  </si>
  <si>
    <t>West Stockwith</t>
  </si>
  <si>
    <t>NA1</t>
  </si>
  <si>
    <t>Cottam</t>
  </si>
  <si>
    <t>Treswell &amp; Cottam</t>
  </si>
  <si>
    <t>NA2</t>
  </si>
  <si>
    <t>Grove</t>
  </si>
  <si>
    <t>H -c -U,Grove &amp; Stokeham</t>
  </si>
  <si>
    <t>NA3</t>
  </si>
  <si>
    <t>Headon-cum-Upton</t>
  </si>
  <si>
    <t>NA4</t>
  </si>
  <si>
    <t>NA5</t>
  </si>
  <si>
    <t>Woodbeck</t>
  </si>
  <si>
    <t>NA6</t>
  </si>
  <si>
    <t>South Leverton</t>
  </si>
  <si>
    <t>NA7</t>
  </si>
  <si>
    <t>Stokeham</t>
  </si>
  <si>
    <t>NA8</t>
  </si>
  <si>
    <t>Treswell</t>
  </si>
  <si>
    <t>OA1</t>
  </si>
  <si>
    <t>Mattersey</t>
  </si>
  <si>
    <t>OA2</t>
  </si>
  <si>
    <t>Mattersey Thorpe</t>
  </si>
  <si>
    <t>OA3</t>
  </si>
  <si>
    <t>OA4</t>
  </si>
  <si>
    <t>Torworth</t>
  </si>
  <si>
    <t>PA1</t>
  </si>
  <si>
    <t>Bole</t>
  </si>
  <si>
    <t>PA2</t>
  </si>
  <si>
    <t>N. Leverton/Habblesthorpe</t>
  </si>
  <si>
    <t>PA3</t>
  </si>
  <si>
    <t>North &amp; South Wheatley</t>
  </si>
  <si>
    <t>PA4</t>
  </si>
  <si>
    <t>Sturton-le-Steeple</t>
  </si>
  <si>
    <t>PA5</t>
  </si>
  <si>
    <t>West Burton</t>
  </si>
  <si>
    <t>QA1</t>
  </si>
  <si>
    <t>Babworth</t>
  </si>
  <si>
    <t>QA2</t>
  </si>
  <si>
    <t>Barnby Moor</t>
  </si>
  <si>
    <t>QA3</t>
  </si>
  <si>
    <t>Lound</t>
  </si>
  <si>
    <t>QA4</t>
  </si>
  <si>
    <t>Sutton-cum-Lound</t>
  </si>
  <si>
    <t>RA1</t>
  </si>
  <si>
    <t>Darlton</t>
  </si>
  <si>
    <t>D-O-T,Ragnall,Fled &amp; Darlton</t>
  </si>
  <si>
    <t>D-O-T, Ragnall, Fledborough &amp; Darlton</t>
  </si>
  <si>
    <t>RA2</t>
  </si>
  <si>
    <t>Dunham-on-Trent</t>
  </si>
  <si>
    <t>RA3</t>
  </si>
  <si>
    <t>East Drayton</t>
  </si>
  <si>
    <t>RA4</t>
  </si>
  <si>
    <t>Fledborough</t>
  </si>
  <si>
    <t>RA5</t>
  </si>
  <si>
    <t>Laneham</t>
  </si>
  <si>
    <t>RA6</t>
  </si>
  <si>
    <t>Marnham</t>
  </si>
  <si>
    <t>Normanton-on-Trent/Marnham</t>
  </si>
  <si>
    <t>RA7</t>
  </si>
  <si>
    <t>Normanton-on-Trent</t>
  </si>
  <si>
    <t>RA8</t>
  </si>
  <si>
    <t>Ragnall</t>
  </si>
  <si>
    <t>RA9</t>
  </si>
  <si>
    <t>Tuxford</t>
  </si>
  <si>
    <t>RA10</t>
  </si>
  <si>
    <t>SA1</t>
  </si>
  <si>
    <t>Carburton</t>
  </si>
  <si>
    <t>SA2</t>
  </si>
  <si>
    <t>Clumber &amp; Hardwick</t>
  </si>
  <si>
    <t>SA3</t>
  </si>
  <si>
    <t>Norton &amp; Cuckney</t>
  </si>
  <si>
    <t>SA4</t>
  </si>
  <si>
    <t>Elkesley</t>
  </si>
  <si>
    <t>SA5</t>
  </si>
  <si>
    <t>Holbeck</t>
  </si>
  <si>
    <t>Holbeck and Welbeck</t>
  </si>
  <si>
    <t>SA6</t>
  </si>
  <si>
    <t>Nether Langwith</t>
  </si>
  <si>
    <t>SA7</t>
  </si>
  <si>
    <t>TA1</t>
  </si>
  <si>
    <t>TA2</t>
  </si>
  <si>
    <t>TA3</t>
  </si>
  <si>
    <t>TA4</t>
  </si>
  <si>
    <t>TA5</t>
  </si>
  <si>
    <t>UA1</t>
  </si>
  <si>
    <t>UA2</t>
  </si>
  <si>
    <t>UA3</t>
  </si>
  <si>
    <t>UA4</t>
  </si>
  <si>
    <t>UA5</t>
  </si>
  <si>
    <t>UA6</t>
  </si>
  <si>
    <t>VA1</t>
  </si>
  <si>
    <t>VA2</t>
  </si>
  <si>
    <t>VA3</t>
  </si>
  <si>
    <t>VA4</t>
  </si>
  <si>
    <t>VA5</t>
  </si>
  <si>
    <t>WA1</t>
  </si>
  <si>
    <t>Rhodesia</t>
  </si>
  <si>
    <t>WA2</t>
  </si>
  <si>
    <t>Shireoaks</t>
  </si>
  <si>
    <t>WA3</t>
  </si>
  <si>
    <t>WA4</t>
  </si>
  <si>
    <t>WA5</t>
  </si>
  <si>
    <t>WA6</t>
  </si>
  <si>
    <t>XA1</t>
  </si>
  <si>
    <t>XA2</t>
  </si>
  <si>
    <t>XA3</t>
  </si>
  <si>
    <t>XA4</t>
  </si>
  <si>
    <t>XA5</t>
  </si>
  <si>
    <t>YA1</t>
  </si>
  <si>
    <t>YA2</t>
  </si>
  <si>
    <t>YA3</t>
  </si>
  <si>
    <t>YA4</t>
  </si>
  <si>
    <t>YA5</t>
  </si>
  <si>
    <t>YA6</t>
  </si>
  <si>
    <t>YA7</t>
  </si>
  <si>
    <t>Variance</t>
  </si>
  <si>
    <t>Electorate per 1 councillor</t>
  </si>
  <si>
    <t>Electorate per 2 councillors</t>
  </si>
  <si>
    <t>Electorate per 3 councillors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</si>
</sst>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Arial"/>
      <family val="2"/>
    </font>
    <font>
      <b/>
      <sz val="1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2" fillId="0" borderId="0" xfId="0" applyFont="1" applyAlignment="1" applyProtection="1">
      <alignment vertical="center"/>
      <protection locked="0"/>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left"/>
    </xf>
    <xf numFmtId="0" fontId="0" fillId="0" borderId="0" xfId="0" applyAlignment="1">
      <alignment horizontal="left" vertical="center"/>
    </xf>
    <xf numFmtId="0" fontId="3" fillId="0" borderId="0" xfId="0" applyFont="1" applyAlignment="1">
      <alignment horizontal="left" vertical="center"/>
    </xf>
    <xf numFmtId="0" fontId="0" fillId="0" borderId="0" xfId="0">
      <alignment vertical="top"/>
    </xf>
    <xf numFmtId="0" fontId="0" fillId="0" borderId="25"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xf>
    <xf numFmtId="0" fontId="9" fillId="3" borderId="0" xfId="0" applyFont="1" applyFill="1" applyAlignment="1">
      <alignment horizontal="center" vertical="center"/>
    </xf>
    <xf numFmtId="3" fontId="2" fillId="0" borderId="0" xfId="0" applyNumberFormat="1" applyFont="1" applyAlignment="1" applyProtection="1">
      <alignment horizontal="center" vertical="center" wrapText="1"/>
      <protection locked="0"/>
    </xf>
    <xf numFmtId="0" fontId="34" fillId="0" borderId="0" xfId="0" applyFont="1" applyAlignment="1"/>
    <xf numFmtId="0" fontId="35" fillId="0" borderId="0" xfId="0" applyFont="1" applyAlignment="1"/>
    <xf numFmtId="9" fontId="34" fillId="0" borderId="0" xfId="0" applyNumberFormat="1" applyFont="1" applyAlignment="1"/>
    <xf numFmtId="3" fontId="34" fillId="0" borderId="0" xfId="0" applyNumberFormat="1" applyFont="1" applyAlignment="1">
      <alignment horizontal="center"/>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9">
    <dxf>
      <fill>
        <patternFill>
          <bgColor indexed="13"/>
        </patternFill>
      </fill>
    </dxf>
    <dxf>
      <fill>
        <patternFill>
          <bgColor indexed="10"/>
        </patternFill>
      </fill>
    </dxf>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6"/>
  <cols>
    <col min="1" max="2" width="8.88671875" style="1"/>
    <col min="3" max="3" width="75.33203125" style="1" customWidth="1"/>
    <col min="4" max="16384" width="8.88671875" style="1"/>
  </cols>
  <sheetData>
    <row r="2" spans="2:3">
      <c r="B2" s="41" t="s">
        <v>0</v>
      </c>
    </row>
    <row r="3" spans="2:3">
      <c r="B3" s="15" t="s">
        <v>1</v>
      </c>
      <c r="C3" s="17"/>
    </row>
    <row r="4" spans="2:3">
      <c r="B4" s="15" t="s">
        <v>2</v>
      </c>
      <c r="C4" s="34"/>
    </row>
    <row r="5" spans="2:3">
      <c r="B5" s="15" t="s">
        <v>3</v>
      </c>
      <c r="C5" s="17"/>
    </row>
    <row r="6" spans="2:3" ht="18" customHeight="1">
      <c r="B6" s="15" t="s">
        <v>4</v>
      </c>
      <c r="C6" s="39" t="s">
        <v>5</v>
      </c>
    </row>
    <row r="9" spans="2:3">
      <c r="B9" s="41" t="s">
        <v>6</v>
      </c>
    </row>
    <row r="10" spans="2:3">
      <c r="B10" s="15" t="s">
        <v>1</v>
      </c>
      <c r="C10" s="36"/>
    </row>
    <row r="11" spans="2:3">
      <c r="B11" s="15" t="s">
        <v>2</v>
      </c>
      <c r="C11" s="34"/>
    </row>
    <row r="12" spans="2:3">
      <c r="B12" s="15" t="s">
        <v>3</v>
      </c>
      <c r="C12" s="17"/>
    </row>
    <row r="13" spans="2:3">
      <c r="B13" s="15" t="s">
        <v>4</v>
      </c>
      <c r="C13" s="17"/>
    </row>
    <row r="14" spans="2:3">
      <c r="B14" s="15"/>
      <c r="C14" s="17"/>
    </row>
    <row r="15" spans="2:3">
      <c r="B15" s="41" t="s">
        <v>7</v>
      </c>
    </row>
    <row r="17" spans="2:3" ht="46.5">
      <c r="B17" s="14" t="s">
        <v>8</v>
      </c>
      <c r="C17" s="16" t="s">
        <v>9</v>
      </c>
    </row>
    <row r="18" spans="2:3" ht="62.1">
      <c r="B18" s="14" t="s">
        <v>10</v>
      </c>
      <c r="C18" s="16" t="s">
        <v>11</v>
      </c>
    </row>
    <row r="19" spans="2:3" ht="62.1">
      <c r="B19" s="14" t="s">
        <v>12</v>
      </c>
      <c r="C19" s="16" t="s">
        <v>13</v>
      </c>
    </row>
    <row r="20" spans="2:3" ht="48" customHeight="1">
      <c r="B20" s="14" t="s">
        <v>14</v>
      </c>
      <c r="C20" s="16" t="s">
        <v>15</v>
      </c>
    </row>
    <row r="21" spans="2:3" ht="30.95">
      <c r="B21" s="14" t="s">
        <v>16</v>
      </c>
      <c r="C21" s="16" t="s">
        <v>17</v>
      </c>
    </row>
    <row r="22" spans="2:3" ht="103.5" customHeight="1">
      <c r="B22" s="14" t="s">
        <v>18</v>
      </c>
      <c r="C22" s="16" t="s">
        <v>19</v>
      </c>
    </row>
    <row r="23" spans="2:3">
      <c r="B23" s="41" t="s">
        <v>20</v>
      </c>
    </row>
    <row r="24" spans="2:3">
      <c r="B24" s="14"/>
      <c r="C24" s="16"/>
    </row>
    <row r="25" spans="2:3" ht="58.5" customHeight="1">
      <c r="B25" s="14" t="s">
        <v>8</v>
      </c>
      <c r="C25" s="33" t="s">
        <v>21</v>
      </c>
    </row>
    <row r="26" spans="2:3" ht="60" customHeight="1">
      <c r="B26" s="14" t="s">
        <v>10</v>
      </c>
      <c r="C26" s="33" t="s">
        <v>22</v>
      </c>
    </row>
    <row r="27" spans="2:3" ht="77.45">
      <c r="B27" s="14" t="s">
        <v>12</v>
      </c>
      <c r="C27" s="33" t="s">
        <v>23</v>
      </c>
    </row>
    <row r="28" spans="2:3">
      <c r="C28" s="33"/>
    </row>
    <row r="29" spans="2:3">
      <c r="C29" s="33"/>
    </row>
    <row r="30" spans="2:3">
      <c r="C30" s="33"/>
    </row>
    <row r="31" spans="2:3">
      <c r="C31" s="33"/>
    </row>
    <row r="32" spans="2:3">
      <c r="C32" s="33"/>
    </row>
    <row r="33" spans="3:3">
      <c r="C33" s="33"/>
    </row>
    <row r="34" spans="3:3">
      <c r="C34" s="33"/>
    </row>
    <row r="35" spans="3:3">
      <c r="C35" s="33"/>
    </row>
    <row r="36" spans="3:3">
      <c r="C36" s="33"/>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177"/>
  <sheetViews>
    <sheetView tabSelected="1" zoomScale="72" workbookViewId="0">
      <selection activeCell="O5" sqref="O5"/>
    </sheetView>
  </sheetViews>
  <sheetFormatPr defaultColWidth="8.88671875" defaultRowHeight="15.6"/>
  <cols>
    <col min="1" max="1" width="2.77734375" style="6" customWidth="1"/>
    <col min="2" max="2" width="9.88671875" style="7" customWidth="1"/>
    <col min="3" max="6" width="23" style="5" customWidth="1"/>
    <col min="7" max="7" width="23.77734375" style="5" customWidth="1"/>
    <col min="8" max="8" width="12.6640625" style="5" customWidth="1"/>
    <col min="9" max="9" width="12.21875" style="7" customWidth="1"/>
    <col min="10" max="10" width="12.21875" style="10" customWidth="1"/>
    <col min="11" max="11" width="2.77734375" style="6" customWidth="1"/>
    <col min="12" max="12" width="25.77734375" style="6" customWidth="1"/>
    <col min="13" max="19" width="12.88671875" style="7" customWidth="1"/>
    <col min="20" max="16384" width="8.88671875" style="6"/>
  </cols>
  <sheetData>
    <row r="2" spans="1:23" s="18" customFormat="1" ht="18">
      <c r="B2" s="20" t="s">
        <v>24</v>
      </c>
      <c r="C2" s="20"/>
      <c r="D2" s="20"/>
      <c r="E2" s="20"/>
      <c r="F2" s="20"/>
      <c r="G2" s="20"/>
      <c r="H2" s="20"/>
      <c r="I2" s="19"/>
      <c r="J2" s="21"/>
      <c r="M2" s="19"/>
      <c r="N2" s="19"/>
      <c r="O2" s="19"/>
      <c r="P2" s="19"/>
      <c r="Q2" s="19"/>
      <c r="R2" s="19"/>
      <c r="S2" s="19"/>
    </row>
    <row r="3" spans="1:23" s="22" customFormat="1">
      <c r="A3" s="42"/>
      <c r="B3" s="38"/>
      <c r="C3" s="38"/>
      <c r="D3" s="38"/>
      <c r="E3" s="38"/>
      <c r="F3" s="38"/>
      <c r="G3" s="32"/>
      <c r="H3" s="32"/>
      <c r="I3" s="43"/>
      <c r="J3" s="43"/>
      <c r="K3" s="42"/>
      <c r="L3" s="25" t="s">
        <v>25</v>
      </c>
      <c r="M3" s="44">
        <v>2021</v>
      </c>
      <c r="N3" s="44">
        <v>2023</v>
      </c>
      <c r="O3" s="44">
        <v>2030</v>
      </c>
      <c r="P3" s="45"/>
      <c r="Q3" s="45"/>
      <c r="R3" s="45"/>
      <c r="S3" s="42"/>
      <c r="T3" s="42"/>
      <c r="U3" s="42"/>
      <c r="V3" s="42"/>
      <c r="W3" s="42"/>
    </row>
    <row r="4" spans="1:23" s="22" customFormat="1" ht="15" customHeight="1">
      <c r="A4" s="42"/>
      <c r="B4" s="79" t="s">
        <v>26</v>
      </c>
      <c r="C4" s="79"/>
      <c r="D4" s="79"/>
      <c r="E4" s="79"/>
      <c r="F4" s="79"/>
      <c r="G4" s="42"/>
      <c r="H4" s="42"/>
      <c r="I4" s="42"/>
      <c r="J4" s="42"/>
      <c r="K4" s="42"/>
      <c r="L4" s="23" t="s">
        <v>27</v>
      </c>
      <c r="M4" s="73">
        <v>48</v>
      </c>
      <c r="N4" s="24">
        <f>SUM(M14:M176)</f>
        <v>48</v>
      </c>
      <c r="O4" s="24">
        <f>SUM(M14:M176)</f>
        <v>48</v>
      </c>
      <c r="P4" s="45"/>
      <c r="Q4" s="45"/>
      <c r="R4" s="45"/>
      <c r="S4" s="42"/>
      <c r="T4" s="42"/>
      <c r="U4" s="42"/>
      <c r="V4" s="42"/>
      <c r="W4" s="42"/>
    </row>
    <row r="5" spans="1:23" s="22" customFormat="1" ht="15" customHeight="1">
      <c r="A5" s="42"/>
      <c r="B5" s="79"/>
      <c r="C5" s="79"/>
      <c r="D5" s="79"/>
      <c r="E5" s="79"/>
      <c r="F5" s="79"/>
      <c r="G5" s="31"/>
      <c r="H5" s="31"/>
      <c r="I5" s="24"/>
      <c r="J5" s="24"/>
      <c r="K5" s="42"/>
      <c r="L5" s="23" t="s">
        <v>28</v>
      </c>
      <c r="M5" s="24">
        <f>SUM(H20:H176)</f>
        <v>88427</v>
      </c>
      <c r="N5" s="24">
        <f>SUM(I20:I176)</f>
        <v>89742</v>
      </c>
      <c r="O5" s="24">
        <f>SUM(J20:J176)</f>
        <v>97023</v>
      </c>
      <c r="P5" s="45"/>
      <c r="Q5" s="45"/>
      <c r="R5" s="45"/>
      <c r="S5" s="42"/>
      <c r="T5" s="42"/>
      <c r="U5" s="42"/>
      <c r="V5" s="42"/>
      <c r="W5" s="42"/>
    </row>
    <row r="6" spans="1:23" s="22" customFormat="1" ht="15.75" customHeight="1">
      <c r="A6" s="42"/>
      <c r="B6" s="79"/>
      <c r="C6" s="79"/>
      <c r="D6" s="79"/>
      <c r="E6" s="79"/>
      <c r="F6" s="79"/>
      <c r="G6" s="42"/>
      <c r="H6" s="42"/>
      <c r="I6" s="42"/>
      <c r="J6" s="42"/>
      <c r="K6" s="42"/>
      <c r="L6" s="23" t="s">
        <v>29</v>
      </c>
      <c r="M6" s="24">
        <f>M5/M4</f>
        <v>1842.2291666666667</v>
      </c>
      <c r="N6" s="24">
        <f>N5/N4</f>
        <v>1869.625</v>
      </c>
      <c r="O6" s="24">
        <f>O5/O4</f>
        <v>2021.3125</v>
      </c>
      <c r="P6" s="45"/>
      <c r="Q6" s="45"/>
      <c r="R6" s="45"/>
      <c r="S6" s="42"/>
      <c r="T6" s="42"/>
      <c r="U6" s="42"/>
      <c r="V6" s="42"/>
      <c r="W6" s="42"/>
    </row>
    <row r="7" spans="1:23" s="22" customFormat="1" ht="15.75" customHeight="1">
      <c r="A7" s="42"/>
      <c r="B7" s="46"/>
      <c r="C7" s="46"/>
      <c r="D7" s="46"/>
      <c r="E7" s="46"/>
      <c r="F7" s="46"/>
      <c r="G7" s="42"/>
      <c r="H7" s="42"/>
      <c r="I7" s="42"/>
      <c r="J7" s="42"/>
      <c r="K7" s="42"/>
      <c r="L7" s="31"/>
      <c r="M7" s="24"/>
      <c r="N7" s="24"/>
      <c r="O7" s="24"/>
      <c r="P7" s="24"/>
      <c r="Q7" s="45"/>
      <c r="R7" s="45"/>
      <c r="S7" s="45"/>
      <c r="T7" s="42"/>
      <c r="U7" s="42"/>
      <c r="V7" s="42"/>
      <c r="W7" s="42"/>
    </row>
    <row r="8" spans="1:23" s="22" customFormat="1" ht="15.75" customHeight="1">
      <c r="A8" s="42"/>
      <c r="B8" s="83" t="s">
        <v>30</v>
      </c>
      <c r="C8" s="83"/>
      <c r="D8" s="83"/>
      <c r="E8" s="83"/>
      <c r="F8" s="83"/>
      <c r="G8" s="42"/>
      <c r="H8" s="42"/>
      <c r="I8" s="42"/>
      <c r="J8" s="42"/>
      <c r="K8" s="42"/>
      <c r="L8" s="31"/>
      <c r="M8" s="24"/>
      <c r="N8" s="24"/>
      <c r="O8" s="24"/>
      <c r="P8" s="24"/>
      <c r="Q8" s="45"/>
      <c r="R8" s="45"/>
      <c r="S8" s="35" t="s">
        <v>31</v>
      </c>
      <c r="T8" s="42"/>
      <c r="U8" s="42"/>
      <c r="V8" s="42"/>
      <c r="W8" s="42"/>
    </row>
    <row r="9" spans="1:23">
      <c r="M9" s="6"/>
      <c r="N9" s="6"/>
      <c r="O9" s="6"/>
      <c r="P9" s="6"/>
    </row>
    <row r="10" spans="1:23" ht="51" customHeight="1">
      <c r="B10" s="13" t="s">
        <v>32</v>
      </c>
      <c r="C10" s="13" t="s">
        <v>33</v>
      </c>
      <c r="D10" s="13" t="s">
        <v>34</v>
      </c>
      <c r="E10" s="13" t="s">
        <v>35</v>
      </c>
      <c r="F10" s="13" t="s">
        <v>36</v>
      </c>
      <c r="G10" s="13" t="s">
        <v>37</v>
      </c>
      <c r="H10" s="13"/>
      <c r="I10" s="13" t="s">
        <v>38</v>
      </c>
      <c r="J10" s="13" t="s">
        <v>39</v>
      </c>
      <c r="K10" s="29"/>
      <c r="L10" s="13" t="s">
        <v>40</v>
      </c>
      <c r="M10" s="30" t="s">
        <v>41</v>
      </c>
      <c r="N10" s="30"/>
      <c r="O10" s="30"/>
      <c r="P10" s="80" t="s">
        <v>42</v>
      </c>
      <c r="Q10" s="81"/>
      <c r="R10" s="81"/>
      <c r="S10" s="82"/>
    </row>
    <row r="11" spans="1:23" ht="15.95" thickBot="1"/>
    <row r="12" spans="1:23" s="4" customFormat="1" ht="47.1" thickBot="1">
      <c r="A12" s="47"/>
      <c r="B12" s="40" t="s">
        <v>43</v>
      </c>
      <c r="C12" s="48" t="s">
        <v>44</v>
      </c>
      <c r="D12" s="48" t="s">
        <v>45</v>
      </c>
      <c r="E12" s="48" t="s">
        <v>46</v>
      </c>
      <c r="F12" s="48" t="s">
        <v>47</v>
      </c>
      <c r="G12" s="48" t="s">
        <v>48</v>
      </c>
      <c r="H12" s="48" t="s">
        <v>49</v>
      </c>
      <c r="I12" s="40" t="s">
        <v>50</v>
      </c>
      <c r="J12" s="40" t="s">
        <v>51</v>
      </c>
      <c r="K12" s="47"/>
      <c r="L12" s="49" t="s">
        <v>52</v>
      </c>
      <c r="M12" s="40" t="s">
        <v>53</v>
      </c>
      <c r="N12" s="40" t="s">
        <v>54</v>
      </c>
      <c r="O12" s="40" t="s">
        <v>55</v>
      </c>
      <c r="P12" s="40" t="s">
        <v>56</v>
      </c>
      <c r="Q12" s="40" t="s">
        <v>57</v>
      </c>
      <c r="R12" s="40" t="s">
        <v>56</v>
      </c>
      <c r="S12" s="40" t="s">
        <v>57</v>
      </c>
      <c r="T12" s="47"/>
      <c r="U12" s="47"/>
      <c r="V12" s="47"/>
      <c r="W12" s="47"/>
    </row>
    <row r="13" spans="1:23" s="4" customFormat="1">
      <c r="A13" s="47"/>
      <c r="B13" s="50"/>
      <c r="C13" s="51"/>
      <c r="D13" s="51"/>
      <c r="E13" s="51"/>
      <c r="F13" s="51"/>
      <c r="G13" s="51"/>
      <c r="H13" s="51"/>
      <c r="I13" s="50"/>
      <c r="J13" s="52"/>
      <c r="K13" s="47"/>
      <c r="L13" s="53"/>
      <c r="M13" s="50"/>
      <c r="N13" s="50"/>
      <c r="O13" s="50"/>
      <c r="P13" s="50"/>
      <c r="Q13" s="50"/>
      <c r="R13" s="50"/>
      <c r="S13" s="50"/>
      <c r="T13" s="47"/>
      <c r="U13" s="47"/>
      <c r="V13" s="47"/>
      <c r="W13" s="47"/>
    </row>
    <row r="14" spans="1:23" s="4" customFormat="1" ht="16.350000000000001" customHeight="1">
      <c r="A14" s="54"/>
      <c r="B14" s="26" t="s">
        <v>58</v>
      </c>
      <c r="C14" s="27" t="s">
        <v>59</v>
      </c>
      <c r="D14" s="27" t="s">
        <v>60</v>
      </c>
      <c r="E14" s="27"/>
      <c r="F14" s="27" t="s">
        <v>61</v>
      </c>
      <c r="G14" s="27" t="s">
        <v>62</v>
      </c>
      <c r="H14" s="27"/>
      <c r="I14" s="26">
        <v>480</v>
      </c>
      <c r="J14" s="26">
        <v>502</v>
      </c>
      <c r="K14" s="55"/>
      <c r="L14" s="56" t="s">
        <v>63</v>
      </c>
      <c r="M14" s="57">
        <v>1</v>
      </c>
      <c r="N14" s="11">
        <f>IF(L14="",0,(SUMIF($G$19:$G$1085,L14,$H$19:$H$1085)))</f>
        <v>1937</v>
      </c>
      <c r="O14" s="12">
        <f>IF(L14="",-1,(-($M$6-(N14/M14))/$M$6))</f>
        <v>5.1443563617447119E-2</v>
      </c>
      <c r="P14" s="11">
        <f>IF(L14="",0,(SUMIF($G$20:$G$1085,L14,$I$20:$I$1085)))</f>
        <v>2054</v>
      </c>
      <c r="Q14" s="12">
        <f>IF(L14="",-1,(-($N$6-(P14/M14))/$N$6))</f>
        <v>9.8616032626863678E-2</v>
      </c>
      <c r="R14" s="11">
        <f>IF(L14="",0,(SUMIF($G$19:$G$1085,L14,$J$19:$J$1085)))</f>
        <v>2335</v>
      </c>
      <c r="S14" s="12">
        <f>IF(L14="",-1,(-($O$6-(R14/M14))/$O$6))</f>
        <v>0.15519000649330572</v>
      </c>
      <c r="T14" s="58"/>
      <c r="U14" s="47"/>
      <c r="V14" s="47"/>
      <c r="W14" s="47"/>
    </row>
    <row r="15" spans="1:23" s="4" customFormat="1" ht="16.350000000000001" customHeight="1">
      <c r="A15" s="54"/>
      <c r="B15" s="26" t="s">
        <v>64</v>
      </c>
      <c r="C15" s="27" t="s">
        <v>65</v>
      </c>
      <c r="D15" s="27" t="s">
        <v>66</v>
      </c>
      <c r="E15" s="27"/>
      <c r="F15" s="27" t="s">
        <v>61</v>
      </c>
      <c r="G15" s="27" t="s">
        <v>62</v>
      </c>
      <c r="H15" s="27"/>
      <c r="I15" s="26">
        <v>67</v>
      </c>
      <c r="J15" s="26">
        <v>68</v>
      </c>
      <c r="K15" s="55"/>
      <c r="L15" s="56" t="s">
        <v>67</v>
      </c>
      <c r="M15" s="57">
        <v>1</v>
      </c>
      <c r="N15" s="11">
        <f t="shared" ref="N15:N38" si="0">IF(L15="",0,(SUMIF($G$19:$G$1085,L15,$H$19:$H$1085)))</f>
        <v>1841</v>
      </c>
      <c r="O15" s="12">
        <f t="shared" ref="O15:O38" si="1">IF(L15="",-1,(-($M$6-(N15/M15))/$M$6))</f>
        <v>-6.6721702647385567E-4</v>
      </c>
      <c r="P15" s="11">
        <f>IF(L15="",0,(SUMIF($G$20:$G$1085,L15,$I$20:$I$1085)))</f>
        <v>1865</v>
      </c>
      <c r="Q15" s="12">
        <f>IF(L15="",-1,(-($N$6-(P15/M15))/$N$6))</f>
        <v>-2.4737581065721738E-3</v>
      </c>
      <c r="R15" s="11">
        <f>IF(L15="",0,(SUMIF($G$19:$G$1085,L15,$J$19:$J$1085)))</f>
        <v>1882</v>
      </c>
      <c r="S15" s="12">
        <f>IF(L15="",-1,(-($O$6-(R15/M15))/$O$6))</f>
        <v>-6.8921802046937319E-2</v>
      </c>
      <c r="T15" s="58"/>
      <c r="U15" s="47"/>
      <c r="V15" s="47"/>
      <c r="W15" s="59"/>
    </row>
    <row r="16" spans="1:23" s="4" customFormat="1" ht="16.350000000000001" customHeight="1">
      <c r="A16" s="54"/>
      <c r="B16" s="26" t="s">
        <v>68</v>
      </c>
      <c r="C16" s="27" t="s">
        <v>69</v>
      </c>
      <c r="D16" s="27" t="s">
        <v>70</v>
      </c>
      <c r="E16" s="27"/>
      <c r="F16" s="27"/>
      <c r="G16" s="27" t="s">
        <v>62</v>
      </c>
      <c r="H16" s="27"/>
      <c r="I16" s="26">
        <v>893</v>
      </c>
      <c r="J16" s="26">
        <v>897</v>
      </c>
      <c r="K16" s="55"/>
      <c r="L16" s="56" t="s">
        <v>71</v>
      </c>
      <c r="M16" s="57">
        <v>3</v>
      </c>
      <c r="N16" s="11">
        <f t="shared" si="0"/>
        <v>4489</v>
      </c>
      <c r="O16" s="12">
        <f t="shared" si="1"/>
        <v>-0.18775939475499573</v>
      </c>
      <c r="P16" s="11">
        <f>IF(L16="",0,(SUMIF($G$20:$G$1085,L16,$I$20:$I$1085)))</f>
        <v>4696</v>
      </c>
      <c r="Q16" s="12">
        <f>IF(L16="",-1,(-($N$6-(P16/M16))/$N$6))</f>
        <v>-0.16275545452519449</v>
      </c>
      <c r="R16" s="11">
        <f>IF(L16="",0,(SUMIF($G$19:$G$1085,L16,$J$19:$J$1085)))</f>
        <v>5462</v>
      </c>
      <c r="S16" s="12">
        <f>IF(L16="",-1,(-($O$6-(R16/M16))/$O$6))</f>
        <v>-9.9265122702864236E-2</v>
      </c>
      <c r="T16" s="58"/>
      <c r="U16" s="47"/>
      <c r="V16" s="47"/>
      <c r="W16" s="59"/>
    </row>
    <row r="17" spans="1:23" s="4" customFormat="1" ht="16.350000000000001" customHeight="1">
      <c r="A17" s="54"/>
      <c r="B17" s="26" t="s">
        <v>72</v>
      </c>
      <c r="C17" s="27" t="s">
        <v>73</v>
      </c>
      <c r="D17" s="27" t="s">
        <v>74</v>
      </c>
      <c r="E17" s="27" t="s">
        <v>75</v>
      </c>
      <c r="F17" s="27"/>
      <c r="G17" s="27" t="s">
        <v>62</v>
      </c>
      <c r="H17" s="27"/>
      <c r="I17" s="26">
        <v>759</v>
      </c>
      <c r="J17" s="26">
        <v>780</v>
      </c>
      <c r="K17" s="55"/>
      <c r="L17" s="56" t="s">
        <v>76</v>
      </c>
      <c r="M17" s="57">
        <v>1</v>
      </c>
      <c r="N17" s="11">
        <f t="shared" si="0"/>
        <v>1512</v>
      </c>
      <c r="O17" s="12">
        <f t="shared" si="1"/>
        <v>-0.1792552048582447</v>
      </c>
      <c r="P17" s="11">
        <f>IF(L17="",0,(SUMIF($G$20:$G$1085,L17,$I$20:$I$1085)))</f>
        <v>1514</v>
      </c>
      <c r="Q17" s="12">
        <f>IF(L17="",-1,(-($N$6-(P17/M17))/$N$6))</f>
        <v>-0.19021194089723875</v>
      </c>
      <c r="R17" s="11">
        <f>IF(L17="",0,(SUMIF($G$19:$G$1085,L17,$J$19:$J$1085)))</f>
        <v>1546</v>
      </c>
      <c r="S17" s="12">
        <f>IF(L17="",-1,(-($O$6-(R17/M17))/$O$6))</f>
        <v>-0.23515042824897189</v>
      </c>
      <c r="T17" s="58"/>
      <c r="U17" s="47"/>
      <c r="V17" s="47"/>
      <c r="W17" s="59"/>
    </row>
    <row r="18" spans="1:23" s="4" customFormat="1" ht="16.350000000000001" customHeight="1">
      <c r="A18" s="54"/>
      <c r="B18" s="26" t="s">
        <v>77</v>
      </c>
      <c r="C18" s="27" t="s">
        <v>78</v>
      </c>
      <c r="D18" s="27" t="s">
        <v>74</v>
      </c>
      <c r="E18" s="27" t="s">
        <v>79</v>
      </c>
      <c r="F18" s="27"/>
      <c r="G18" s="27" t="s">
        <v>62</v>
      </c>
      <c r="H18" s="27"/>
      <c r="I18" s="26">
        <v>803</v>
      </c>
      <c r="J18" s="26">
        <v>824</v>
      </c>
      <c r="K18" s="55"/>
      <c r="L18" s="56" t="s">
        <v>80</v>
      </c>
      <c r="M18" s="57">
        <v>1</v>
      </c>
      <c r="N18" s="11">
        <f t="shared" si="0"/>
        <v>2020</v>
      </c>
      <c r="O18" s="12">
        <f t="shared" si="1"/>
        <v>9.6497676049170464E-2</v>
      </c>
      <c r="P18" s="11">
        <f>IF(L18="",0,(SUMIF($G$20:$G$1085,L18,$I$20:$I$1085)))</f>
        <v>2072</v>
      </c>
      <c r="Q18" s="12">
        <f>IF(L18="",-1,(-($N$6-(P18/M18))/$N$6))</f>
        <v>0.10824363174433375</v>
      </c>
      <c r="R18" s="11">
        <f>IF(L18="",0,(SUMIF($G$19:$G$1085,L18,$J$19:$J$1085)))</f>
        <v>2125</v>
      </c>
      <c r="S18" s="12">
        <f>IF(L18="",-1,(-($O$6-(R18/M18))/$O$6))</f>
        <v>5.1297115117034102E-2</v>
      </c>
      <c r="T18" s="58"/>
      <c r="U18" s="47"/>
      <c r="V18" s="47"/>
      <c r="W18" s="59"/>
    </row>
    <row r="19" spans="1:23" s="4" customFormat="1" ht="16.350000000000001" customHeight="1">
      <c r="A19" s="47"/>
      <c r="B19" s="60"/>
      <c r="C19" s="61"/>
      <c r="D19" s="61"/>
      <c r="E19" s="61"/>
      <c r="F19" s="61"/>
      <c r="G19" s="61"/>
      <c r="H19" s="61"/>
      <c r="I19" s="60"/>
      <c r="J19" s="62"/>
      <c r="K19" s="54"/>
      <c r="L19" s="56" t="s">
        <v>81</v>
      </c>
      <c r="M19" s="57">
        <v>3</v>
      </c>
      <c r="N19" s="11">
        <f t="shared" si="0"/>
        <v>5418</v>
      </c>
      <c r="O19" s="12">
        <f t="shared" si="1"/>
        <v>-1.966593913623671E-2</v>
      </c>
      <c r="P19" s="11">
        <f>IF(L19="",0,(SUMIF($G$20:$G$1085,L19,$I$20:$I$1085)))</f>
        <v>5499</v>
      </c>
      <c r="Q19" s="12">
        <f>IF(L19="",-1,(-($N$6-(P19/M19))/$N$6))</f>
        <v>-1.9589489870963428E-2</v>
      </c>
      <c r="R19" s="11">
        <f>IF(L19="",0,(SUMIF($G$19:$G$1085,L19,$J$19:$J$1085)))</f>
        <v>5990</v>
      </c>
      <c r="S19" s="12">
        <f>IF(L19="",-1,(-($O$6-(R19/M19))/$O$6))</f>
        <v>-1.2192985168465172E-2</v>
      </c>
      <c r="T19" s="58"/>
      <c r="U19" s="47"/>
      <c r="V19" s="47"/>
      <c r="W19" s="59"/>
    </row>
    <row r="20" spans="1:23" ht="16.350000000000001" customHeight="1">
      <c r="A20" s="9"/>
      <c r="B20" s="65" t="s">
        <v>82</v>
      </c>
      <c r="C20" s="66" t="s">
        <v>63</v>
      </c>
      <c r="D20" s="68" t="s">
        <v>83</v>
      </c>
      <c r="E20" s="69"/>
      <c r="F20" s="69"/>
      <c r="G20" s="69" t="s">
        <v>63</v>
      </c>
      <c r="H20" s="64">
        <v>978</v>
      </c>
      <c r="I20" s="64">
        <v>1050</v>
      </c>
      <c r="J20" s="70">
        <v>1251</v>
      </c>
      <c r="K20" s="28"/>
      <c r="L20" s="56" t="s">
        <v>84</v>
      </c>
      <c r="M20" s="57">
        <v>3</v>
      </c>
      <c r="N20" s="11">
        <f t="shared" si="0"/>
        <v>5062</v>
      </c>
      <c r="O20" s="12">
        <f t="shared" si="1"/>
        <v>-8.4080654098861285E-2</v>
      </c>
      <c r="P20" s="11">
        <f>IF(L20="",0,(SUMIF($G$20:$G$1085,L20,$I$20:$I$1085)))</f>
        <v>5140</v>
      </c>
      <c r="Q20" s="12">
        <f>IF(L20="",-1,(-($N$6-(P20/M20))/$N$6))</f>
        <v>-8.3595195114884932E-2</v>
      </c>
      <c r="R20" s="11">
        <f>IF(L20="",0,(SUMIF($G$19:$G$1085,L20,$J$19:$J$1085)))</f>
        <v>5721</v>
      </c>
      <c r="S20" s="12">
        <f>IF(L20="",-1,(-($O$6-(R20/M20))/$O$6))</f>
        <v>-5.6553600692619277E-2</v>
      </c>
      <c r="T20" s="8"/>
      <c r="W20" s="37"/>
    </row>
    <row r="21" spans="1:23" ht="16.350000000000001" customHeight="1">
      <c r="A21" s="9"/>
      <c r="B21" s="65" t="s">
        <v>85</v>
      </c>
      <c r="C21" s="66" t="s">
        <v>86</v>
      </c>
      <c r="D21" s="68" t="s">
        <v>83</v>
      </c>
      <c r="E21" s="69"/>
      <c r="F21" s="69"/>
      <c r="G21" s="69" t="s">
        <v>63</v>
      </c>
      <c r="H21" s="64">
        <v>113</v>
      </c>
      <c r="I21" s="64">
        <v>111</v>
      </c>
      <c r="J21" s="64">
        <v>117</v>
      </c>
      <c r="K21" s="28"/>
      <c r="L21" s="63" t="s">
        <v>87</v>
      </c>
      <c r="M21" s="57">
        <v>2</v>
      </c>
      <c r="N21" s="11">
        <f t="shared" si="0"/>
        <v>3794</v>
      </c>
      <c r="O21" s="12">
        <f t="shared" si="1"/>
        <v>2.9730738349146711E-2</v>
      </c>
      <c r="P21" s="11">
        <f>IF(L21="",0,(SUMIF($G$20:$G$1085,L21,$I$20:$I$1085)))</f>
        <v>3816</v>
      </c>
      <c r="Q21" s="12">
        <f>IF(L21="",-1,(-($N$6-(P21/M21))/$N$6))</f>
        <v>2.0525506451828577E-2</v>
      </c>
      <c r="R21" s="11">
        <f>IF(L21="",0,(SUMIF($G$19:$G$1085,L21,$J$19:$J$1085)))</f>
        <v>4122</v>
      </c>
      <c r="S21" s="12">
        <f>IF(L21="",-1,(-($O$6-(R21/M21))/$O$6))</f>
        <v>1.9634519649979903E-2</v>
      </c>
      <c r="T21" s="8"/>
      <c r="W21" s="37"/>
    </row>
    <row r="22" spans="1:23" ht="16.350000000000001" customHeight="1">
      <c r="A22" s="9"/>
      <c r="B22" s="65" t="s">
        <v>88</v>
      </c>
      <c r="C22" s="66" t="s">
        <v>89</v>
      </c>
      <c r="D22" s="68" t="s">
        <v>89</v>
      </c>
      <c r="E22" s="69"/>
      <c r="F22" s="69"/>
      <c r="G22" s="69" t="s">
        <v>63</v>
      </c>
      <c r="H22" s="64">
        <v>846</v>
      </c>
      <c r="I22" s="64">
        <v>893</v>
      </c>
      <c r="J22" s="64">
        <v>967</v>
      </c>
      <c r="K22" s="28"/>
      <c r="L22" s="63" t="s">
        <v>90</v>
      </c>
      <c r="M22" s="57">
        <v>2</v>
      </c>
      <c r="N22" s="11">
        <f t="shared" si="0"/>
        <v>3822</v>
      </c>
      <c r="O22" s="12">
        <f t="shared" si="1"/>
        <v>3.7330227193051853E-2</v>
      </c>
      <c r="P22" s="11">
        <f t="shared" ref="P22:P38" si="2">IF(L22="",0,(SUMIF($G$20:$G$1085,L22,$I$20:$I$1085)))</f>
        <v>3777</v>
      </c>
      <c r="Q22" s="12">
        <f>IF(L22="",-1,(-($N$6-(P22/M22))/$N$6))</f>
        <v>1.0095607407902654E-2</v>
      </c>
      <c r="R22" s="11">
        <f t="shared" ref="R22:R38" si="3">IF(L22="",0,(SUMIF($G$19:$G$1085,L22,$J$19:$J$1085)))</f>
        <v>3786</v>
      </c>
      <c r="S22" s="12">
        <f>IF(L22="",-1,(-($O$6-(R22/M22))/$O$6))</f>
        <v>-6.3479793451037381E-2</v>
      </c>
      <c r="T22" s="8"/>
      <c r="W22" s="37"/>
    </row>
    <row r="23" spans="1:23" ht="16.350000000000001" customHeight="1">
      <c r="A23" s="9"/>
      <c r="B23" s="69"/>
      <c r="C23" s="69"/>
      <c r="D23" s="69"/>
      <c r="E23" s="69"/>
      <c r="F23" s="69"/>
      <c r="G23" s="69"/>
      <c r="H23" s="69"/>
      <c r="I23" s="69"/>
      <c r="J23" s="69"/>
      <c r="K23" s="28"/>
      <c r="L23" s="63" t="s">
        <v>91</v>
      </c>
      <c r="M23" s="57">
        <v>1</v>
      </c>
      <c r="N23" s="11">
        <f t="shared" si="0"/>
        <v>2022</v>
      </c>
      <c r="O23" s="12">
        <f t="shared" si="1"/>
        <v>9.7583317312585474E-2</v>
      </c>
      <c r="P23" s="11">
        <f t="shared" si="2"/>
        <v>1990</v>
      </c>
      <c r="Q23" s="12">
        <f>IF(L23="",-1,(-($N$6-(P23/M23))/$N$6))</f>
        <v>6.4384569098081171E-2</v>
      </c>
      <c r="R23" s="11">
        <f t="shared" si="3"/>
        <v>2022</v>
      </c>
      <c r="S23" s="12">
        <f>IF(L23="",-1,(-($O$6-(R23/M23))/$O$6))</f>
        <v>3.4012553724374633E-4</v>
      </c>
      <c r="T23" s="8"/>
      <c r="W23" s="37"/>
    </row>
    <row r="24" spans="1:23" ht="16.350000000000001" customHeight="1">
      <c r="A24" s="9"/>
      <c r="B24" s="71" t="s">
        <v>92</v>
      </c>
      <c r="C24" s="67" t="s">
        <v>67</v>
      </c>
      <c r="D24" s="67" t="s">
        <v>67</v>
      </c>
      <c r="E24" s="67"/>
      <c r="F24" s="67"/>
      <c r="G24" s="67" t="s">
        <v>67</v>
      </c>
      <c r="H24" s="65">
        <v>1006</v>
      </c>
      <c r="I24" s="65">
        <v>1005</v>
      </c>
      <c r="J24" s="72">
        <v>1009</v>
      </c>
      <c r="K24" s="28"/>
      <c r="L24" s="63" t="s">
        <v>93</v>
      </c>
      <c r="M24" s="57">
        <v>3</v>
      </c>
      <c r="N24" s="11">
        <f t="shared" si="0"/>
        <v>6453</v>
      </c>
      <c r="O24" s="12">
        <f t="shared" si="1"/>
        <v>0.16760717880285428</v>
      </c>
      <c r="P24" s="11">
        <f t="shared" si="2"/>
        <v>6699</v>
      </c>
      <c r="Q24" s="12">
        <f>IF(L24="",-1,(-($N$6-(P24/M24))/$N$6))</f>
        <v>0.19435715718392726</v>
      </c>
      <c r="R24" s="11">
        <f t="shared" si="3"/>
        <v>8184</v>
      </c>
      <c r="S24" s="12">
        <f>IF(L24="",-1,(-($O$6-(R24/M24))/$O$6))</f>
        <v>0.3496181317831854</v>
      </c>
      <c r="T24" s="8"/>
      <c r="W24" s="37"/>
    </row>
    <row r="25" spans="1:23" ht="16.350000000000001" customHeight="1">
      <c r="A25" s="9"/>
      <c r="B25" s="71" t="s">
        <v>94</v>
      </c>
      <c r="C25" s="67" t="s">
        <v>95</v>
      </c>
      <c r="D25" s="67" t="s">
        <v>95</v>
      </c>
      <c r="E25" s="67"/>
      <c r="F25" s="67"/>
      <c r="G25" s="67" t="s">
        <v>67</v>
      </c>
      <c r="H25" s="65">
        <v>257</v>
      </c>
      <c r="I25" s="65">
        <v>250</v>
      </c>
      <c r="J25" s="72">
        <v>256</v>
      </c>
      <c r="K25" s="28"/>
      <c r="L25" s="63" t="s">
        <v>96</v>
      </c>
      <c r="M25" s="57">
        <v>1</v>
      </c>
      <c r="N25" s="11">
        <f t="shared" si="0"/>
        <v>1939</v>
      </c>
      <c r="O25" s="12">
        <f t="shared" si="1"/>
        <v>5.2529204880862136E-2</v>
      </c>
      <c r="P25" s="11">
        <f t="shared" si="2"/>
        <v>1976</v>
      </c>
      <c r="Q25" s="12">
        <f>IF(L25="",-1,(-($N$6-(P25/M25))/$N$6))</f>
        <v>5.6896436451159993E-2</v>
      </c>
      <c r="R25" s="11">
        <f t="shared" si="3"/>
        <v>2531</v>
      </c>
      <c r="S25" s="12">
        <f>IF(L25="",-1,(-($O$6-(R25/M25))/$O$6))</f>
        <v>0.25215670511115923</v>
      </c>
      <c r="T25" s="8"/>
      <c r="W25" s="37"/>
    </row>
    <row r="26" spans="1:23" ht="16.350000000000001" customHeight="1">
      <c r="A26" s="9"/>
      <c r="B26" s="71" t="s">
        <v>97</v>
      </c>
      <c r="C26" s="67" t="s">
        <v>98</v>
      </c>
      <c r="D26" s="67" t="s">
        <v>99</v>
      </c>
      <c r="E26" s="67"/>
      <c r="F26" s="67"/>
      <c r="G26" s="67" t="s">
        <v>67</v>
      </c>
      <c r="H26" s="65">
        <v>306</v>
      </c>
      <c r="I26" s="65">
        <v>334</v>
      </c>
      <c r="J26" s="72">
        <v>344</v>
      </c>
      <c r="K26" s="28"/>
      <c r="L26" s="63" t="s">
        <v>100</v>
      </c>
      <c r="M26" s="57">
        <v>1</v>
      </c>
      <c r="N26" s="11">
        <f t="shared" si="0"/>
        <v>2004</v>
      </c>
      <c r="O26" s="12">
        <f t="shared" si="1"/>
        <v>8.7812545941850298E-2</v>
      </c>
      <c r="P26" s="11">
        <f t="shared" si="2"/>
        <v>1965</v>
      </c>
      <c r="Q26" s="12">
        <f>IF(L26="",-1,(-($N$6-(P26/M26))/$N$6))</f>
        <v>5.1012903657150499E-2</v>
      </c>
      <c r="R26" s="11">
        <f t="shared" si="3"/>
        <v>2072</v>
      </c>
      <c r="S26" s="12">
        <f>IF(L26="",-1,(-($O$6-(R26/M26))/$O$6))</f>
        <v>2.5076528245879841E-2</v>
      </c>
      <c r="T26" s="8"/>
      <c r="W26" s="37"/>
    </row>
    <row r="27" spans="1:23" ht="16.350000000000001" customHeight="1">
      <c r="A27" s="9"/>
      <c r="B27" s="64" t="s">
        <v>101</v>
      </c>
      <c r="C27" s="67" t="s">
        <v>102</v>
      </c>
      <c r="D27" s="67"/>
      <c r="E27" s="67"/>
      <c r="F27" s="67"/>
      <c r="G27" s="67" t="s">
        <v>67</v>
      </c>
      <c r="H27" s="65">
        <v>272</v>
      </c>
      <c r="I27" s="65">
        <v>276</v>
      </c>
      <c r="J27" s="65">
        <v>273</v>
      </c>
      <c r="K27" s="28"/>
      <c r="L27" s="63" t="s">
        <v>103</v>
      </c>
      <c r="M27" s="57">
        <v>1</v>
      </c>
      <c r="N27" s="11">
        <f t="shared" si="0"/>
        <v>1686</v>
      </c>
      <c r="O27" s="12">
        <f t="shared" si="1"/>
        <v>-8.4804414941137926E-2</v>
      </c>
      <c r="P27" s="11">
        <f t="shared" si="2"/>
        <v>1667</v>
      </c>
      <c r="Q27" s="12">
        <f>IF(L27="",-1,(-($N$6-(P27/M27))/$N$6))</f>
        <v>-0.10837734839874306</v>
      </c>
      <c r="R27" s="11">
        <f t="shared" si="3"/>
        <v>1728</v>
      </c>
      <c r="S27" s="12">
        <f>IF(L27="",-1,(-($O$6-(R27/M27))/$O$6))</f>
        <v>-0.14510992238953649</v>
      </c>
      <c r="T27" s="8"/>
      <c r="W27" s="37"/>
    </row>
    <row r="28" spans="1:23" ht="16.350000000000001" customHeight="1">
      <c r="A28" s="9"/>
      <c r="B28" s="64"/>
      <c r="C28" s="68"/>
      <c r="D28" s="67"/>
      <c r="E28" s="67"/>
      <c r="F28" s="67"/>
      <c r="G28" s="67"/>
      <c r="H28" s="65"/>
      <c r="I28" s="65"/>
      <c r="J28" s="65"/>
      <c r="K28" s="28"/>
      <c r="L28" s="63" t="s">
        <v>104</v>
      </c>
      <c r="M28" s="57">
        <v>1</v>
      </c>
      <c r="N28" s="11">
        <f t="shared" si="0"/>
        <v>1881</v>
      </c>
      <c r="O28" s="12">
        <f t="shared" si="1"/>
        <v>2.1045608241826549E-2</v>
      </c>
      <c r="P28" s="11">
        <f t="shared" si="2"/>
        <v>1955</v>
      </c>
      <c r="Q28" s="12">
        <f>IF(L28="",-1,(-($N$6-(P28/M28))/$N$6))</f>
        <v>4.5664237480778233E-2</v>
      </c>
      <c r="R28" s="11">
        <f t="shared" si="3"/>
        <v>2086</v>
      </c>
      <c r="S28" s="12">
        <f>IF(L28="",-1,(-($O$6-(R28/M28))/$O$6))</f>
        <v>3.2002721004297949E-2</v>
      </c>
      <c r="T28" s="8"/>
      <c r="W28" s="37"/>
    </row>
    <row r="29" spans="1:23" ht="16.350000000000001" customHeight="1">
      <c r="A29" s="9"/>
      <c r="B29" s="65" t="s">
        <v>105</v>
      </c>
      <c r="C29" s="68" t="s">
        <v>106</v>
      </c>
      <c r="D29" s="68" t="s">
        <v>107</v>
      </c>
      <c r="E29" s="67"/>
      <c r="F29" s="67"/>
      <c r="G29" s="68" t="s">
        <v>71</v>
      </c>
      <c r="H29" s="65">
        <v>2025</v>
      </c>
      <c r="I29" s="65">
        <v>2026</v>
      </c>
      <c r="J29" s="65">
        <v>2048</v>
      </c>
      <c r="K29" s="28"/>
      <c r="L29" s="63" t="s">
        <v>108</v>
      </c>
      <c r="M29" s="57">
        <v>1</v>
      </c>
      <c r="N29" s="11">
        <f t="shared" si="0"/>
        <v>1854</v>
      </c>
      <c r="O29" s="12">
        <f t="shared" si="1"/>
        <v>6.3894511857237758E-3</v>
      </c>
      <c r="P29" s="11">
        <f t="shared" si="2"/>
        <v>1843</v>
      </c>
      <c r="Q29" s="12">
        <f>IF(L29="",-1,(-($N$6-(P29/M29))/$N$6))</f>
        <v>-1.4240823694591162E-2</v>
      </c>
      <c r="R29" s="11">
        <f t="shared" si="3"/>
        <v>1872</v>
      </c>
      <c r="S29" s="12">
        <f>IF(L29="",-1,(-($O$6-(R29/M29))/$O$6))</f>
        <v>-7.386908258866455E-2</v>
      </c>
      <c r="T29" s="8"/>
      <c r="W29" s="37"/>
    </row>
    <row r="30" spans="1:23" ht="16.350000000000001" customHeight="1">
      <c r="A30" s="9"/>
      <c r="B30" s="65" t="s">
        <v>109</v>
      </c>
      <c r="C30" s="68" t="s">
        <v>106</v>
      </c>
      <c r="D30" s="68" t="s">
        <v>107</v>
      </c>
      <c r="E30" s="67"/>
      <c r="F30" s="67"/>
      <c r="G30" s="68" t="s">
        <v>71</v>
      </c>
      <c r="H30" s="65">
        <v>686</v>
      </c>
      <c r="I30" s="65">
        <v>711</v>
      </c>
      <c r="J30" s="65">
        <v>711</v>
      </c>
      <c r="K30" s="28"/>
      <c r="L30" s="63" t="s">
        <v>110</v>
      </c>
      <c r="M30" s="57">
        <v>1</v>
      </c>
      <c r="N30" s="11">
        <f t="shared" si="0"/>
        <v>1667</v>
      </c>
      <c r="O30" s="12">
        <f t="shared" si="1"/>
        <v>-9.5118006943580621E-2</v>
      </c>
      <c r="P30" s="11">
        <f t="shared" si="2"/>
        <v>1653</v>
      </c>
      <c r="Q30" s="12">
        <f>IF(L30="",-1,(-($N$6-(P30/M30))/$N$6))</f>
        <v>-0.11586548104566424</v>
      </c>
      <c r="R30" s="11">
        <f t="shared" si="3"/>
        <v>1700</v>
      </c>
      <c r="S30" s="12">
        <f>IF(L30="",-1,(-($O$6-(R30/M30))/$O$6))</f>
        <v>-0.15896230790637272</v>
      </c>
      <c r="T30" s="8"/>
      <c r="W30" s="37"/>
    </row>
    <row r="31" spans="1:23" ht="16.350000000000001" customHeight="1">
      <c r="A31" s="9"/>
      <c r="B31" s="65" t="s">
        <v>111</v>
      </c>
      <c r="C31" s="68" t="s">
        <v>106</v>
      </c>
      <c r="D31" s="68" t="s">
        <v>107</v>
      </c>
      <c r="E31" s="67"/>
      <c r="F31" s="67"/>
      <c r="G31" s="68" t="s">
        <v>71</v>
      </c>
      <c r="H31" s="65">
        <v>988</v>
      </c>
      <c r="I31" s="65">
        <v>968</v>
      </c>
      <c r="J31" s="65">
        <v>1222</v>
      </c>
      <c r="K31" s="28"/>
      <c r="L31" s="63" t="s">
        <v>112</v>
      </c>
      <c r="M31" s="57">
        <v>2</v>
      </c>
      <c r="N31" s="11">
        <f t="shared" si="0"/>
        <v>3469</v>
      </c>
      <c r="O31" s="12">
        <f t="shared" si="1"/>
        <v>-5.8477614303323683E-2</v>
      </c>
      <c r="P31" s="11">
        <f t="shared" si="2"/>
        <v>3495</v>
      </c>
      <c r="Q31" s="12">
        <f>IF(L31="",-1,(-($N$6-(P31/M31))/$N$6))</f>
        <v>-6.5320585678946316E-2</v>
      </c>
      <c r="R31" s="11">
        <f t="shared" si="3"/>
        <v>3667</v>
      </c>
      <c r="S31" s="12">
        <f>IF(L31="",-1,(-($O$6-(R31/M31))/$O$6))</f>
        <v>-9.2916112674314336E-2</v>
      </c>
      <c r="T31" s="8"/>
      <c r="W31" s="37"/>
    </row>
    <row r="32" spans="1:23" ht="16.350000000000001" customHeight="1">
      <c r="A32" s="9"/>
      <c r="B32" s="65" t="s">
        <v>113</v>
      </c>
      <c r="C32" s="68" t="s">
        <v>106</v>
      </c>
      <c r="D32" s="68" t="s">
        <v>107</v>
      </c>
      <c r="E32" s="67"/>
      <c r="F32" s="67"/>
      <c r="G32" s="68" t="s">
        <v>71</v>
      </c>
      <c r="H32" s="65">
        <v>763</v>
      </c>
      <c r="I32" s="65">
        <v>967</v>
      </c>
      <c r="J32" s="65">
        <v>1454</v>
      </c>
      <c r="K32" s="28"/>
      <c r="L32" s="63" t="s">
        <v>114</v>
      </c>
      <c r="M32" s="57">
        <v>1</v>
      </c>
      <c r="N32" s="11">
        <f t="shared" si="0"/>
        <v>1492</v>
      </c>
      <c r="O32" s="12">
        <f t="shared" si="1"/>
        <v>-0.19011161749239489</v>
      </c>
      <c r="P32" s="11">
        <f t="shared" si="2"/>
        <v>1479</v>
      </c>
      <c r="Q32" s="12">
        <f>IF(L32="",-1,(-($N$6-(P32/M32))/$N$6))</f>
        <v>-0.20893227251454169</v>
      </c>
      <c r="R32" s="11">
        <f t="shared" si="3"/>
        <v>1667</v>
      </c>
      <c r="S32" s="12">
        <f>IF(L32="",-1,(-($O$6-(R32/M32))/$O$6))</f>
        <v>-0.17528833369407254</v>
      </c>
      <c r="T32" s="8"/>
      <c r="W32" s="37"/>
    </row>
    <row r="33" spans="1:23" ht="16.350000000000001" customHeight="1">
      <c r="A33" s="9"/>
      <c r="B33" s="65" t="s">
        <v>115</v>
      </c>
      <c r="C33" s="68" t="s">
        <v>116</v>
      </c>
      <c r="D33" s="68" t="s">
        <v>116</v>
      </c>
      <c r="E33" s="67"/>
      <c r="F33" s="67"/>
      <c r="G33" s="68" t="s">
        <v>71</v>
      </c>
      <c r="H33" s="65">
        <v>27</v>
      </c>
      <c r="I33" s="65">
        <v>24</v>
      </c>
      <c r="J33" s="65">
        <v>27</v>
      </c>
      <c r="K33" s="28"/>
      <c r="L33" s="63" t="s">
        <v>117</v>
      </c>
      <c r="M33" s="57">
        <v>3</v>
      </c>
      <c r="N33" s="11">
        <f t="shared" si="0"/>
        <v>4823</v>
      </c>
      <c r="O33" s="12">
        <f t="shared" si="1"/>
        <v>-0.12732536442489284</v>
      </c>
      <c r="P33" s="11">
        <f t="shared" si="2"/>
        <v>4753</v>
      </c>
      <c r="Q33" s="12">
        <f>IF(L33="",-1,(-($N$6-(P33/M33))/$N$6))</f>
        <v>-0.15259298879008718</v>
      </c>
      <c r="R33" s="11">
        <f t="shared" si="3"/>
        <v>4864</v>
      </c>
      <c r="S33" s="12">
        <f>IF(L33="",-1,(-($O$6-(R33/M33))/$O$6))</f>
        <v>-0.19788091483462689</v>
      </c>
      <c r="T33" s="8"/>
      <c r="W33" s="37"/>
    </row>
    <row r="34" spans="1:23" ht="16.350000000000001" customHeight="1">
      <c r="A34" s="9"/>
      <c r="B34" s="64"/>
      <c r="C34" s="68"/>
      <c r="D34" s="67"/>
      <c r="E34" s="67"/>
      <c r="F34" s="67"/>
      <c r="G34" s="67"/>
      <c r="H34" s="65"/>
      <c r="I34" s="65"/>
      <c r="J34" s="65"/>
      <c r="K34" s="28"/>
      <c r="L34" s="63" t="s">
        <v>118</v>
      </c>
      <c r="M34" s="57">
        <v>3</v>
      </c>
      <c r="N34" s="11">
        <f t="shared" si="0"/>
        <v>7209</v>
      </c>
      <c r="O34" s="12">
        <f t="shared" si="1"/>
        <v>0.30439797799314683</v>
      </c>
      <c r="P34" s="11">
        <f t="shared" si="2"/>
        <v>7485</v>
      </c>
      <c r="Q34" s="12">
        <f>IF(L34="",-1,(-($N$6-(P34/M34))/$N$6))</f>
        <v>0.33449221100488064</v>
      </c>
      <c r="R34" s="11">
        <f t="shared" si="3"/>
        <v>7986</v>
      </c>
      <c r="S34" s="12">
        <f>IF(L34="",-1,(-($O$6-(R34/M34))/$O$6))</f>
        <v>0.31696608020778577</v>
      </c>
      <c r="T34" s="8"/>
      <c r="W34" s="37"/>
    </row>
    <row r="35" spans="1:23" ht="16.350000000000001" customHeight="1">
      <c r="A35" s="9"/>
      <c r="B35" s="65" t="s">
        <v>119</v>
      </c>
      <c r="C35" s="68" t="s">
        <v>120</v>
      </c>
      <c r="D35" s="68" t="s">
        <v>120</v>
      </c>
      <c r="E35" s="67"/>
      <c r="F35" s="67"/>
      <c r="G35" s="68" t="s">
        <v>76</v>
      </c>
      <c r="H35" s="65">
        <v>858</v>
      </c>
      <c r="I35" s="65">
        <v>868</v>
      </c>
      <c r="J35" s="65">
        <v>870</v>
      </c>
      <c r="K35" s="28"/>
      <c r="L35" s="63" t="s">
        <v>121</v>
      </c>
      <c r="M35" s="57">
        <v>3</v>
      </c>
      <c r="N35" s="11">
        <f t="shared" si="0"/>
        <v>4934</v>
      </c>
      <c r="O35" s="12">
        <f t="shared" si="1"/>
        <v>-0.10724100105171497</v>
      </c>
      <c r="P35" s="11">
        <f t="shared" si="2"/>
        <v>5000</v>
      </c>
      <c r="Q35" s="12">
        <f>IF(L35="",-1,(-($N$6-(P35/M35))/$N$6))</f>
        <v>-0.10855563727128877</v>
      </c>
      <c r="R35" s="11">
        <f t="shared" si="3"/>
        <v>5204</v>
      </c>
      <c r="S35" s="12">
        <f>IF(L35="",-1,(-($O$6-(R35/M35))/$O$6))</f>
        <v>-0.14181173536171832</v>
      </c>
      <c r="T35" s="8"/>
      <c r="W35" s="37"/>
    </row>
    <row r="36" spans="1:23" ht="16.350000000000001" customHeight="1">
      <c r="A36" s="9"/>
      <c r="B36" s="65" t="s">
        <v>122</v>
      </c>
      <c r="C36" s="67" t="s">
        <v>76</v>
      </c>
      <c r="D36" s="67" t="s">
        <v>76</v>
      </c>
      <c r="E36" s="67"/>
      <c r="F36" s="67"/>
      <c r="G36" s="67" t="s">
        <v>76</v>
      </c>
      <c r="H36" s="65">
        <v>266</v>
      </c>
      <c r="I36" s="65">
        <v>270</v>
      </c>
      <c r="J36" s="65">
        <v>282</v>
      </c>
      <c r="K36" s="28"/>
      <c r="L36" s="63" t="s">
        <v>123</v>
      </c>
      <c r="M36" s="57">
        <v>3</v>
      </c>
      <c r="N36" s="11">
        <f t="shared" si="0"/>
        <v>6027</v>
      </c>
      <c r="O36" s="12">
        <f t="shared" si="1"/>
        <v>9.0526649100387852E-2</v>
      </c>
      <c r="P36" s="11">
        <f t="shared" si="2"/>
        <v>6395</v>
      </c>
      <c r="Q36" s="12">
        <f>IF(L36="",-1,(-($N$6-(P36/M36))/$N$6))</f>
        <v>0.14015733993002152</v>
      </c>
      <c r="R36" s="11">
        <f t="shared" si="3"/>
        <v>6997</v>
      </c>
      <c r="S36" s="12">
        <f>IF(L36="",-1,(-($O$6-(R36/M36))/$O$6))</f>
        <v>0.15387073168217852</v>
      </c>
      <c r="T36" s="8"/>
      <c r="W36" s="37"/>
    </row>
    <row r="37" spans="1:23" ht="16.350000000000001" customHeight="1">
      <c r="A37" s="9"/>
      <c r="B37" s="64" t="s">
        <v>124</v>
      </c>
      <c r="C37" s="67" t="s">
        <v>125</v>
      </c>
      <c r="D37" s="67" t="s">
        <v>125</v>
      </c>
      <c r="E37" s="67"/>
      <c r="F37" s="67"/>
      <c r="G37" s="67" t="s">
        <v>76</v>
      </c>
      <c r="H37" s="65">
        <v>311</v>
      </c>
      <c r="I37" s="65">
        <v>291</v>
      </c>
      <c r="J37" s="65">
        <v>303</v>
      </c>
      <c r="K37" s="28"/>
      <c r="L37" s="63" t="s">
        <v>126</v>
      </c>
      <c r="M37" s="57">
        <v>3</v>
      </c>
      <c r="N37" s="11">
        <f t="shared" si="0"/>
        <v>5542</v>
      </c>
      <c r="O37" s="12">
        <f t="shared" si="1"/>
        <v>2.770646974340334E-3</v>
      </c>
      <c r="P37" s="11">
        <f t="shared" si="2"/>
        <v>5463</v>
      </c>
      <c r="Q37" s="12">
        <f>IF(L37="",-1,(-($N$6-(P37/M37))/$N$6))</f>
        <v>-2.600788928261015E-2</v>
      </c>
      <c r="R37" s="11">
        <f t="shared" si="3"/>
        <v>5654</v>
      </c>
      <c r="S37" s="12">
        <f>IF(L37="",-1,(-($O$6-(R37/M37))/$O$6))</f>
        <v>-6.7602527235810034E-2</v>
      </c>
      <c r="T37" s="8"/>
      <c r="W37" s="37"/>
    </row>
    <row r="38" spans="1:23" ht="16.350000000000001" customHeight="1">
      <c r="A38" s="9"/>
      <c r="B38" s="64" t="s">
        <v>127</v>
      </c>
      <c r="C38" s="67" t="s">
        <v>128</v>
      </c>
      <c r="D38" s="67" t="s">
        <v>128</v>
      </c>
      <c r="E38" s="67"/>
      <c r="F38" s="67"/>
      <c r="G38" s="67" t="s">
        <v>76</v>
      </c>
      <c r="H38" s="65">
        <v>77</v>
      </c>
      <c r="I38" s="65">
        <v>85</v>
      </c>
      <c r="J38" s="65">
        <v>91</v>
      </c>
      <c r="K38" s="28"/>
      <c r="L38" s="63" t="s">
        <v>129</v>
      </c>
      <c r="M38" s="57">
        <v>3</v>
      </c>
      <c r="N38" s="11">
        <f t="shared" si="0"/>
        <v>5530</v>
      </c>
      <c r="O38" s="12">
        <f t="shared" si="1"/>
        <v>5.9936444751029349E-4</v>
      </c>
      <c r="P38" s="11">
        <f t="shared" si="2"/>
        <v>5491</v>
      </c>
      <c r="Q38" s="12">
        <f>IF(L38="",-1,(-($N$6-(P38/M38))/$N$6))</f>
        <v>-2.1015800851329407E-2</v>
      </c>
      <c r="R38" s="11">
        <f t="shared" si="3"/>
        <v>5820</v>
      </c>
      <c r="S38" s="12">
        <f>IF(L38="",-1,(-($O$6-(R38/M38))/$O$6))</f>
        <v>-4.0227574904919454E-2</v>
      </c>
      <c r="T38" s="8"/>
      <c r="W38" s="37"/>
    </row>
    <row r="39" spans="1:23" ht="16.350000000000001" customHeight="1">
      <c r="A39" s="9"/>
      <c r="B39" s="64"/>
      <c r="C39" s="68"/>
      <c r="D39" s="67"/>
      <c r="E39" s="67"/>
      <c r="F39" s="67"/>
      <c r="G39" s="67"/>
      <c r="H39" s="65"/>
      <c r="I39" s="65"/>
      <c r="J39" s="65"/>
      <c r="K39" s="28"/>
      <c r="L39" s="63"/>
      <c r="M39" s="57"/>
      <c r="N39" s="57"/>
      <c r="O39" s="57"/>
      <c r="P39" s="11"/>
      <c r="Q39" s="12"/>
      <c r="R39" s="11"/>
      <c r="S39" s="12"/>
      <c r="T39" s="8"/>
      <c r="W39" s="37"/>
    </row>
    <row r="40" spans="1:23" ht="16.350000000000001" customHeight="1">
      <c r="A40" s="9"/>
      <c r="B40" s="64" t="s">
        <v>130</v>
      </c>
      <c r="C40" s="67" t="s">
        <v>131</v>
      </c>
      <c r="D40" s="67" t="s">
        <v>131</v>
      </c>
      <c r="E40" s="67"/>
      <c r="F40" s="67"/>
      <c r="G40" s="67" t="s">
        <v>80</v>
      </c>
      <c r="H40" s="65">
        <v>158</v>
      </c>
      <c r="I40" s="65">
        <v>149</v>
      </c>
      <c r="J40" s="65">
        <v>155</v>
      </c>
      <c r="K40" s="28"/>
      <c r="L40" s="63"/>
      <c r="M40" s="57"/>
      <c r="N40" s="74"/>
      <c r="O40" s="57"/>
      <c r="P40" s="11"/>
      <c r="Q40" s="12"/>
      <c r="R40" s="11"/>
      <c r="S40" s="12"/>
      <c r="T40" s="8"/>
      <c r="W40" s="37"/>
    </row>
    <row r="41" spans="1:23" ht="16.350000000000001" customHeight="1">
      <c r="A41" s="9"/>
      <c r="B41" s="64" t="s">
        <v>132</v>
      </c>
      <c r="C41" s="67" t="s">
        <v>133</v>
      </c>
      <c r="D41" s="67" t="s">
        <v>133</v>
      </c>
      <c r="E41" s="67"/>
      <c r="F41" s="67"/>
      <c r="G41" s="67" t="s">
        <v>80</v>
      </c>
      <c r="H41" s="65">
        <v>20</v>
      </c>
      <c r="I41" s="65">
        <v>24</v>
      </c>
      <c r="J41" s="65">
        <v>24</v>
      </c>
      <c r="K41" s="28"/>
      <c r="L41" s="63"/>
      <c r="M41" s="57"/>
      <c r="N41" s="57"/>
      <c r="O41" s="57"/>
      <c r="P41" s="11"/>
      <c r="Q41" s="12"/>
      <c r="R41" s="11"/>
      <c r="S41" s="12"/>
      <c r="T41" s="8"/>
      <c r="W41" s="37"/>
    </row>
    <row r="42" spans="1:23" ht="16.350000000000001" customHeight="1">
      <c r="A42" s="9"/>
      <c r="B42" s="64" t="s">
        <v>134</v>
      </c>
      <c r="C42" s="67" t="s">
        <v>135</v>
      </c>
      <c r="D42" s="67" t="s">
        <v>135</v>
      </c>
      <c r="E42" s="67"/>
      <c r="F42" s="67"/>
      <c r="G42" s="67" t="s">
        <v>80</v>
      </c>
      <c r="H42" s="65">
        <v>177</v>
      </c>
      <c r="I42" s="65">
        <v>189</v>
      </c>
      <c r="J42" s="65">
        <v>193</v>
      </c>
      <c r="K42" s="28"/>
      <c r="L42" s="63"/>
      <c r="M42" s="57"/>
      <c r="N42" s="57"/>
      <c r="O42" s="57"/>
      <c r="P42" s="11"/>
      <c r="Q42" s="12"/>
      <c r="R42" s="11"/>
      <c r="S42" s="12"/>
      <c r="T42" s="8"/>
      <c r="W42" s="37"/>
    </row>
    <row r="43" spans="1:23" ht="16.350000000000001" customHeight="1">
      <c r="A43" s="9"/>
      <c r="B43" s="64" t="s">
        <v>136</v>
      </c>
      <c r="C43" s="67" t="s">
        <v>80</v>
      </c>
      <c r="D43" s="67" t="s">
        <v>80</v>
      </c>
      <c r="E43" s="67"/>
      <c r="F43" s="67"/>
      <c r="G43" s="67" t="s">
        <v>80</v>
      </c>
      <c r="H43" s="65">
        <v>1019</v>
      </c>
      <c r="I43" s="65">
        <v>1086</v>
      </c>
      <c r="J43" s="65">
        <v>1106</v>
      </c>
      <c r="K43" s="28"/>
      <c r="L43" s="63"/>
      <c r="M43" s="57"/>
      <c r="N43" s="57"/>
      <c r="O43" s="57"/>
      <c r="P43" s="11"/>
      <c r="Q43" s="12"/>
      <c r="R43" s="11"/>
      <c r="S43" s="12"/>
      <c r="T43" s="8"/>
      <c r="W43" s="37"/>
    </row>
    <row r="44" spans="1:23" ht="16.350000000000001" customHeight="1">
      <c r="A44" s="9"/>
      <c r="B44" s="64" t="s">
        <v>137</v>
      </c>
      <c r="C44" s="67" t="s">
        <v>138</v>
      </c>
      <c r="D44" s="67" t="s">
        <v>138</v>
      </c>
      <c r="E44" s="67"/>
      <c r="F44" s="67" t="s">
        <v>139</v>
      </c>
      <c r="G44" s="67" t="s">
        <v>80</v>
      </c>
      <c r="H44" s="65">
        <v>86</v>
      </c>
      <c r="I44" s="65">
        <v>89</v>
      </c>
      <c r="J44" s="65">
        <v>92</v>
      </c>
      <c r="K44" s="28"/>
      <c r="L44" s="63"/>
      <c r="M44" s="57"/>
      <c r="N44" s="57"/>
      <c r="O44" s="57"/>
      <c r="P44" s="11"/>
      <c r="Q44" s="12"/>
      <c r="R44" s="11"/>
      <c r="S44" s="12"/>
      <c r="T44" s="8"/>
      <c r="W44" s="37"/>
    </row>
    <row r="45" spans="1:23" ht="16.350000000000001" customHeight="1">
      <c r="A45" s="9"/>
      <c r="B45" s="64" t="s">
        <v>140</v>
      </c>
      <c r="C45" s="67" t="s">
        <v>141</v>
      </c>
      <c r="D45" s="67" t="s">
        <v>141</v>
      </c>
      <c r="E45" s="67"/>
      <c r="F45" s="67" t="s">
        <v>139</v>
      </c>
      <c r="G45" s="67" t="s">
        <v>80</v>
      </c>
      <c r="H45" s="65">
        <v>207</v>
      </c>
      <c r="I45" s="65">
        <v>191</v>
      </c>
      <c r="J45" s="65">
        <v>201</v>
      </c>
      <c r="K45" s="28"/>
      <c r="L45" s="63"/>
      <c r="M45" s="57"/>
      <c r="N45" s="57"/>
      <c r="O45" s="57"/>
      <c r="P45" s="11"/>
      <c r="Q45" s="12"/>
      <c r="R45" s="11"/>
      <c r="S45" s="12"/>
      <c r="T45" s="8"/>
      <c r="W45" s="37"/>
    </row>
    <row r="46" spans="1:23" ht="16.350000000000001" customHeight="1">
      <c r="A46" s="9"/>
      <c r="B46" s="64" t="s">
        <v>142</v>
      </c>
      <c r="C46" s="67" t="s">
        <v>143</v>
      </c>
      <c r="D46" s="67" t="s">
        <v>143</v>
      </c>
      <c r="E46" s="67"/>
      <c r="F46" s="67"/>
      <c r="G46" s="67" t="s">
        <v>80</v>
      </c>
      <c r="H46" s="65">
        <v>32</v>
      </c>
      <c r="I46" s="65">
        <v>32</v>
      </c>
      <c r="J46" s="65">
        <v>34</v>
      </c>
      <c r="K46" s="28"/>
      <c r="L46" s="63"/>
      <c r="M46" s="57"/>
      <c r="N46" s="57"/>
      <c r="O46" s="57"/>
      <c r="P46" s="11"/>
      <c r="Q46" s="12"/>
      <c r="R46" s="11"/>
      <c r="S46" s="12"/>
      <c r="T46" s="8"/>
      <c r="W46" s="37"/>
    </row>
    <row r="47" spans="1:23" ht="16.350000000000001" customHeight="1">
      <c r="A47" s="9"/>
      <c r="B47" s="64" t="s">
        <v>144</v>
      </c>
      <c r="C47" s="67" t="s">
        <v>145</v>
      </c>
      <c r="D47" s="67" t="s">
        <v>146</v>
      </c>
      <c r="E47" s="67"/>
      <c r="F47" s="67" t="s">
        <v>139</v>
      </c>
      <c r="G47" s="67" t="s">
        <v>80</v>
      </c>
      <c r="H47" s="65">
        <v>77</v>
      </c>
      <c r="I47" s="65">
        <v>67</v>
      </c>
      <c r="J47" s="65">
        <v>71</v>
      </c>
      <c r="K47" s="28"/>
      <c r="L47" s="63"/>
      <c r="M47" s="57"/>
      <c r="N47" s="57"/>
      <c r="O47" s="57"/>
      <c r="P47" s="11"/>
      <c r="Q47" s="12"/>
      <c r="R47" s="11"/>
      <c r="S47" s="12"/>
      <c r="T47" s="8"/>
      <c r="W47" s="37"/>
    </row>
    <row r="48" spans="1:23" ht="16.350000000000001" customHeight="1">
      <c r="A48" s="9"/>
      <c r="B48" s="64" t="s">
        <v>147</v>
      </c>
      <c r="C48" s="67" t="s">
        <v>148</v>
      </c>
      <c r="D48" s="67"/>
      <c r="E48" s="67"/>
      <c r="F48" s="67" t="s">
        <v>139</v>
      </c>
      <c r="G48" s="67" t="s">
        <v>80</v>
      </c>
      <c r="H48" s="65">
        <v>84</v>
      </c>
      <c r="I48" s="65">
        <v>81</v>
      </c>
      <c r="J48" s="65">
        <v>87</v>
      </c>
      <c r="K48" s="28"/>
      <c r="L48" s="63"/>
      <c r="M48" s="57"/>
      <c r="N48" s="57"/>
      <c r="O48" s="57"/>
      <c r="P48" s="11"/>
      <c r="Q48" s="12"/>
      <c r="R48" s="11"/>
      <c r="S48" s="12"/>
      <c r="T48" s="8"/>
      <c r="W48" s="37"/>
    </row>
    <row r="49" spans="1:23" ht="16.350000000000001" customHeight="1">
      <c r="A49" s="9"/>
      <c r="B49" s="64" t="s">
        <v>149</v>
      </c>
      <c r="C49" s="67" t="s">
        <v>150</v>
      </c>
      <c r="D49" s="67" t="s">
        <v>151</v>
      </c>
      <c r="E49" s="67"/>
      <c r="F49" s="67"/>
      <c r="G49" s="67" t="s">
        <v>80</v>
      </c>
      <c r="H49" s="65">
        <v>160</v>
      </c>
      <c r="I49" s="65">
        <v>164</v>
      </c>
      <c r="J49" s="65">
        <v>162</v>
      </c>
      <c r="K49" s="28"/>
      <c r="L49" s="63"/>
      <c r="M49" s="57"/>
      <c r="N49" s="57"/>
      <c r="O49" s="57"/>
      <c r="P49" s="11"/>
      <c r="Q49" s="12"/>
      <c r="R49" s="11"/>
      <c r="S49" s="12"/>
      <c r="T49" s="8"/>
      <c r="W49" s="37"/>
    </row>
    <row r="50" spans="1:23" ht="16.350000000000001" customHeight="1">
      <c r="A50" s="9"/>
      <c r="B50" s="64"/>
      <c r="C50" s="68"/>
      <c r="D50" s="67"/>
      <c r="E50" s="67"/>
      <c r="F50" s="67"/>
      <c r="G50" s="67"/>
      <c r="H50" s="65"/>
      <c r="I50" s="65"/>
      <c r="J50" s="65"/>
      <c r="K50" s="28"/>
      <c r="L50" s="63"/>
      <c r="M50" s="57"/>
      <c r="N50" s="57"/>
      <c r="O50" s="57"/>
      <c r="P50" s="11"/>
      <c r="Q50" s="12"/>
      <c r="R50" s="11"/>
      <c r="S50" s="12"/>
      <c r="T50" s="8"/>
      <c r="W50" s="37"/>
    </row>
    <row r="51" spans="1:23" ht="16.350000000000001" customHeight="1">
      <c r="A51" s="9"/>
      <c r="B51" s="64" t="s">
        <v>152</v>
      </c>
      <c r="C51" s="67" t="s">
        <v>81</v>
      </c>
      <c r="D51" s="67"/>
      <c r="E51" s="67"/>
      <c r="F51" s="67"/>
      <c r="G51" s="67" t="s">
        <v>81</v>
      </c>
      <c r="H51" s="65">
        <v>1185</v>
      </c>
      <c r="I51" s="65">
        <v>1211</v>
      </c>
      <c r="J51" s="65">
        <v>1235</v>
      </c>
      <c r="K51" s="28"/>
      <c r="L51" s="63"/>
      <c r="M51" s="57"/>
      <c r="N51" s="57"/>
      <c r="O51" s="57"/>
      <c r="P51" s="11"/>
      <c r="Q51" s="12"/>
      <c r="R51" s="11"/>
      <c r="S51" s="12"/>
      <c r="T51" s="8"/>
      <c r="W51" s="37"/>
    </row>
    <row r="52" spans="1:23" ht="16.350000000000001" customHeight="1">
      <c r="A52" s="9"/>
      <c r="B52" s="64" t="s">
        <v>153</v>
      </c>
      <c r="C52" s="67" t="s">
        <v>81</v>
      </c>
      <c r="D52" s="67"/>
      <c r="E52" s="67"/>
      <c r="F52" s="67"/>
      <c r="G52" s="67" t="s">
        <v>81</v>
      </c>
      <c r="H52" s="65">
        <v>1502</v>
      </c>
      <c r="I52" s="65">
        <v>1462</v>
      </c>
      <c r="J52" s="65">
        <v>1472</v>
      </c>
      <c r="K52" s="28"/>
      <c r="L52" s="63"/>
      <c r="M52" s="57"/>
      <c r="N52" s="57"/>
      <c r="O52" s="57"/>
      <c r="P52" s="11"/>
      <c r="Q52" s="12"/>
      <c r="R52" s="11"/>
      <c r="S52" s="12"/>
      <c r="T52" s="8"/>
      <c r="W52" s="37"/>
    </row>
    <row r="53" spans="1:23" ht="16.350000000000001" customHeight="1">
      <c r="A53" s="9"/>
      <c r="B53" s="64" t="s">
        <v>154</v>
      </c>
      <c r="C53" s="67" t="s">
        <v>81</v>
      </c>
      <c r="D53" s="67"/>
      <c r="E53" s="67"/>
      <c r="F53" s="67"/>
      <c r="G53" s="67" t="s">
        <v>81</v>
      </c>
      <c r="H53" s="65">
        <v>766</v>
      </c>
      <c r="I53" s="65">
        <v>786</v>
      </c>
      <c r="J53" s="65">
        <v>846</v>
      </c>
      <c r="K53" s="28"/>
      <c r="L53" s="63"/>
      <c r="M53" s="57"/>
      <c r="N53" s="57"/>
      <c r="O53" s="57"/>
      <c r="P53" s="11"/>
      <c r="Q53" s="12"/>
      <c r="R53" s="11"/>
      <c r="S53" s="12"/>
      <c r="T53" s="8"/>
      <c r="W53" s="37"/>
    </row>
    <row r="54" spans="1:23" ht="16.350000000000001" customHeight="1">
      <c r="A54" s="9"/>
      <c r="B54" s="64" t="s">
        <v>155</v>
      </c>
      <c r="C54" s="67" t="s">
        <v>81</v>
      </c>
      <c r="D54" s="67"/>
      <c r="E54" s="67"/>
      <c r="F54" s="67"/>
      <c r="G54" s="67" t="s">
        <v>81</v>
      </c>
      <c r="H54" s="65">
        <v>756</v>
      </c>
      <c r="I54" s="65">
        <v>744</v>
      </c>
      <c r="J54" s="65">
        <v>754</v>
      </c>
      <c r="K54" s="28"/>
      <c r="L54" s="63"/>
      <c r="M54" s="57"/>
      <c r="N54" s="57"/>
      <c r="O54" s="57"/>
      <c r="P54" s="11"/>
      <c r="Q54" s="12"/>
      <c r="R54" s="11"/>
      <c r="S54" s="12"/>
      <c r="T54" s="8"/>
      <c r="W54" s="37"/>
    </row>
    <row r="55" spans="1:23" ht="16.350000000000001" customHeight="1">
      <c r="A55" s="9"/>
      <c r="B55" s="64" t="s">
        <v>156</v>
      </c>
      <c r="C55" s="67" t="s">
        <v>81</v>
      </c>
      <c r="D55" s="67"/>
      <c r="E55" s="67"/>
      <c r="F55" s="67"/>
      <c r="G55" s="67" t="s">
        <v>81</v>
      </c>
      <c r="H55" s="65">
        <v>1209</v>
      </c>
      <c r="I55" s="65">
        <v>1296</v>
      </c>
      <c r="J55" s="65">
        <v>1683</v>
      </c>
      <c r="K55" s="28"/>
      <c r="L55" s="63"/>
      <c r="M55" s="57"/>
      <c r="N55" s="57"/>
      <c r="O55" s="57"/>
      <c r="P55" s="11"/>
      <c r="Q55" s="12"/>
      <c r="R55" s="11"/>
      <c r="S55" s="12"/>
      <c r="T55" s="8"/>
      <c r="W55" s="37"/>
    </row>
    <row r="56" spans="1:23" ht="16.350000000000001" customHeight="1">
      <c r="A56" s="9"/>
      <c r="B56" s="64"/>
      <c r="C56" s="68"/>
      <c r="D56" s="67"/>
      <c r="E56" s="67"/>
      <c r="F56" s="67"/>
      <c r="G56" s="67"/>
      <c r="H56" s="65"/>
      <c r="I56" s="65"/>
      <c r="J56" s="65"/>
      <c r="K56" s="28"/>
      <c r="L56" s="63"/>
      <c r="M56" s="57"/>
      <c r="N56" s="57"/>
      <c r="O56" s="57"/>
      <c r="P56" s="11"/>
      <c r="Q56" s="12"/>
      <c r="R56" s="11"/>
      <c r="S56" s="12"/>
      <c r="T56" s="8"/>
      <c r="W56" s="37"/>
    </row>
    <row r="57" spans="1:23" ht="16.350000000000001" customHeight="1">
      <c r="A57" s="9"/>
      <c r="B57" s="64" t="s">
        <v>157</v>
      </c>
      <c r="C57" s="67" t="s">
        <v>84</v>
      </c>
      <c r="D57" s="67"/>
      <c r="E57" s="67"/>
      <c r="F57" s="67"/>
      <c r="G57" s="67" t="s">
        <v>84</v>
      </c>
      <c r="H57" s="65">
        <v>389</v>
      </c>
      <c r="I57" s="65">
        <v>465</v>
      </c>
      <c r="J57" s="65">
        <v>459</v>
      </c>
      <c r="K57" s="28"/>
      <c r="L57" s="63"/>
      <c r="M57" s="57"/>
      <c r="N57" s="57"/>
      <c r="O57" s="57"/>
      <c r="P57" s="11"/>
      <c r="Q57" s="12"/>
      <c r="R57" s="11"/>
      <c r="S57" s="12"/>
      <c r="T57" s="8"/>
      <c r="W57" s="37"/>
    </row>
    <row r="58" spans="1:23" ht="16.350000000000001" customHeight="1">
      <c r="A58" s="9"/>
      <c r="B58" s="64" t="s">
        <v>158</v>
      </c>
      <c r="C58" s="67" t="s">
        <v>84</v>
      </c>
      <c r="D58" s="67"/>
      <c r="E58" s="67"/>
      <c r="F58" s="67"/>
      <c r="G58" s="67" t="s">
        <v>84</v>
      </c>
      <c r="H58" s="65">
        <v>724</v>
      </c>
      <c r="I58" s="65">
        <v>814</v>
      </c>
      <c r="J58" s="65">
        <v>1270</v>
      </c>
      <c r="K58" s="28"/>
      <c r="L58" s="63"/>
      <c r="M58" s="57"/>
      <c r="N58" s="57"/>
      <c r="O58" s="57"/>
      <c r="P58" s="11"/>
      <c r="Q58" s="12"/>
      <c r="R58" s="11"/>
      <c r="S58" s="12"/>
      <c r="T58" s="8"/>
      <c r="W58" s="37"/>
    </row>
    <row r="59" spans="1:23" ht="16.350000000000001" customHeight="1">
      <c r="A59" s="9"/>
      <c r="B59" s="64" t="s">
        <v>159</v>
      </c>
      <c r="C59" s="67" t="s">
        <v>84</v>
      </c>
      <c r="D59" s="67"/>
      <c r="E59" s="67"/>
      <c r="F59" s="67"/>
      <c r="G59" s="67" t="s">
        <v>84</v>
      </c>
      <c r="H59" s="65">
        <v>2156</v>
      </c>
      <c r="I59" s="65">
        <v>2119</v>
      </c>
      <c r="J59" s="65">
        <v>2211</v>
      </c>
      <c r="K59" s="28"/>
      <c r="L59" s="63"/>
      <c r="M59" s="57"/>
      <c r="N59" s="57"/>
      <c r="O59" s="57"/>
      <c r="P59" s="11"/>
      <c r="Q59" s="12"/>
      <c r="R59" s="11"/>
      <c r="S59" s="12"/>
      <c r="T59" s="8"/>
      <c r="W59" s="37"/>
    </row>
    <row r="60" spans="1:23" ht="16.350000000000001" customHeight="1">
      <c r="A60" s="9"/>
      <c r="B60" s="64" t="s">
        <v>160</v>
      </c>
      <c r="C60" s="67" t="s">
        <v>84</v>
      </c>
      <c r="D60" s="67"/>
      <c r="E60" s="67"/>
      <c r="F60" s="67"/>
      <c r="G60" s="67" t="s">
        <v>84</v>
      </c>
      <c r="H60" s="65">
        <v>340</v>
      </c>
      <c r="I60" s="65">
        <v>333</v>
      </c>
      <c r="J60" s="65">
        <v>354</v>
      </c>
      <c r="K60" s="28"/>
      <c r="L60" s="63"/>
      <c r="M60" s="57"/>
      <c r="N60" s="57"/>
      <c r="O60" s="57"/>
      <c r="P60" s="11"/>
      <c r="Q60" s="12"/>
      <c r="R60" s="11"/>
      <c r="S60" s="12"/>
      <c r="T60" s="8"/>
      <c r="W60" s="37"/>
    </row>
    <row r="61" spans="1:23" ht="16.350000000000001" customHeight="1">
      <c r="A61" s="9"/>
      <c r="B61" s="64" t="s">
        <v>161</v>
      </c>
      <c r="C61" s="67" t="s">
        <v>84</v>
      </c>
      <c r="D61" s="67"/>
      <c r="E61" s="67"/>
      <c r="F61" s="67"/>
      <c r="G61" s="67" t="s">
        <v>84</v>
      </c>
      <c r="H61" s="65">
        <v>1210</v>
      </c>
      <c r="I61" s="65">
        <v>1193</v>
      </c>
      <c r="J61" s="65">
        <v>1188</v>
      </c>
      <c r="K61" s="28"/>
      <c r="L61" s="63"/>
      <c r="M61" s="57"/>
      <c r="N61" s="57"/>
      <c r="O61" s="57"/>
      <c r="P61" s="11"/>
      <c r="Q61" s="12"/>
      <c r="R61" s="11"/>
      <c r="S61" s="12"/>
      <c r="T61" s="8"/>
      <c r="W61" s="37"/>
    </row>
    <row r="62" spans="1:23" ht="16.350000000000001" customHeight="1">
      <c r="A62" s="9"/>
      <c r="B62" s="64" t="s">
        <v>162</v>
      </c>
      <c r="C62" s="67" t="s">
        <v>84</v>
      </c>
      <c r="D62" s="67"/>
      <c r="E62" s="67"/>
      <c r="F62" s="67"/>
      <c r="G62" s="67" t="s">
        <v>84</v>
      </c>
      <c r="H62" s="65">
        <v>243</v>
      </c>
      <c r="I62" s="65">
        <v>216</v>
      </c>
      <c r="J62" s="65">
        <v>239</v>
      </c>
      <c r="K62" s="28"/>
      <c r="L62" s="63"/>
      <c r="M62" s="57"/>
      <c r="N62" s="57"/>
      <c r="O62" s="57"/>
      <c r="P62" s="11"/>
      <c r="Q62" s="12"/>
      <c r="R62" s="11"/>
      <c r="S62" s="12"/>
      <c r="T62" s="8"/>
      <c r="W62" s="37"/>
    </row>
    <row r="63" spans="1:23" ht="16.350000000000001" customHeight="1">
      <c r="A63" s="9"/>
      <c r="B63" s="64"/>
      <c r="C63" s="68"/>
      <c r="D63" s="67"/>
      <c r="E63" s="67"/>
      <c r="F63" s="67"/>
      <c r="G63" s="67"/>
      <c r="H63" s="65"/>
      <c r="I63" s="65"/>
      <c r="J63" s="65"/>
      <c r="K63" s="28"/>
      <c r="L63" s="63"/>
      <c r="M63" s="57"/>
      <c r="N63" s="57"/>
      <c r="O63" s="57"/>
      <c r="P63" s="11"/>
      <c r="Q63" s="12"/>
      <c r="R63" s="11"/>
      <c r="S63" s="12"/>
      <c r="T63" s="8"/>
      <c r="W63" s="37"/>
    </row>
    <row r="64" spans="1:23" ht="16.350000000000001" customHeight="1">
      <c r="A64" s="9"/>
      <c r="B64" s="64" t="s">
        <v>163</v>
      </c>
      <c r="C64" s="67" t="s">
        <v>87</v>
      </c>
      <c r="D64" s="67"/>
      <c r="E64" s="67"/>
      <c r="F64" s="67"/>
      <c r="G64" s="67" t="s">
        <v>87</v>
      </c>
      <c r="H64" s="65">
        <v>1185</v>
      </c>
      <c r="I64" s="65">
        <v>1158</v>
      </c>
      <c r="J64" s="65">
        <v>1143</v>
      </c>
      <c r="K64" s="28"/>
      <c r="L64" s="63"/>
      <c r="M64" s="57"/>
      <c r="N64" s="57"/>
      <c r="O64" s="57"/>
      <c r="P64" s="11"/>
      <c r="Q64" s="12"/>
      <c r="R64" s="11"/>
      <c r="S64" s="12"/>
      <c r="T64" s="8"/>
      <c r="W64" s="37"/>
    </row>
    <row r="65" spans="1:23" ht="16.350000000000001" customHeight="1">
      <c r="A65" s="9"/>
      <c r="B65" s="64" t="s">
        <v>164</v>
      </c>
      <c r="C65" s="67" t="s">
        <v>87</v>
      </c>
      <c r="D65" s="67"/>
      <c r="E65" s="67"/>
      <c r="F65" s="67"/>
      <c r="G65" s="67" t="s">
        <v>87</v>
      </c>
      <c r="H65" s="65">
        <v>1169</v>
      </c>
      <c r="I65" s="65">
        <v>1207</v>
      </c>
      <c r="J65" s="65">
        <v>1251</v>
      </c>
      <c r="K65" s="28"/>
      <c r="L65" s="63"/>
      <c r="M65" s="57"/>
      <c r="N65" s="57"/>
      <c r="O65" s="57"/>
      <c r="P65" s="11"/>
      <c r="Q65" s="12"/>
      <c r="R65" s="11"/>
      <c r="S65" s="12"/>
      <c r="T65" s="8"/>
      <c r="W65" s="37"/>
    </row>
    <row r="66" spans="1:23" ht="16.350000000000001" customHeight="1">
      <c r="A66" s="9"/>
      <c r="B66" s="64" t="s">
        <v>165</v>
      </c>
      <c r="C66" s="67" t="s">
        <v>87</v>
      </c>
      <c r="D66" s="67"/>
      <c r="E66" s="67"/>
      <c r="F66" s="67"/>
      <c r="G66" s="67" t="s">
        <v>87</v>
      </c>
      <c r="H66" s="65">
        <v>1440</v>
      </c>
      <c r="I66" s="65">
        <v>1451</v>
      </c>
      <c r="J66" s="65">
        <v>1728</v>
      </c>
      <c r="K66" s="28"/>
      <c r="L66" s="63"/>
      <c r="M66" s="57"/>
      <c r="N66" s="57"/>
      <c r="O66" s="57"/>
      <c r="P66" s="11"/>
      <c r="Q66" s="12"/>
      <c r="R66" s="11"/>
      <c r="S66" s="12"/>
      <c r="T66" s="8"/>
      <c r="W66" s="37"/>
    </row>
    <row r="67" spans="1:23" ht="16.350000000000001" customHeight="1">
      <c r="A67" s="9"/>
      <c r="B67" s="64"/>
      <c r="C67" s="68"/>
      <c r="D67" s="67"/>
      <c r="E67" s="67"/>
      <c r="F67" s="67"/>
      <c r="G67" s="67"/>
      <c r="H67" s="65"/>
      <c r="I67" s="65"/>
      <c r="J67" s="65"/>
      <c r="K67" s="28"/>
      <c r="L67" s="63"/>
      <c r="M67" s="57"/>
      <c r="N67" s="57"/>
      <c r="O67" s="57"/>
      <c r="P67" s="11"/>
      <c r="Q67" s="12"/>
      <c r="R67" s="11"/>
      <c r="S67" s="12"/>
      <c r="T67" s="8"/>
      <c r="W67" s="37"/>
    </row>
    <row r="68" spans="1:23" ht="16.350000000000001" customHeight="1">
      <c r="A68" s="9"/>
      <c r="B68" s="64" t="s">
        <v>166</v>
      </c>
      <c r="C68" s="67" t="s">
        <v>90</v>
      </c>
      <c r="D68" s="67"/>
      <c r="E68" s="67"/>
      <c r="F68" s="67"/>
      <c r="G68" s="67" t="s">
        <v>90</v>
      </c>
      <c r="H68" s="65">
        <v>242</v>
      </c>
      <c r="I68" s="65">
        <v>266</v>
      </c>
      <c r="J68" s="65">
        <v>289</v>
      </c>
      <c r="K68" s="28"/>
      <c r="L68" s="63"/>
      <c r="M68" s="57"/>
      <c r="N68" s="57"/>
      <c r="O68" s="57"/>
      <c r="P68" s="11"/>
      <c r="Q68" s="12"/>
      <c r="R68" s="11"/>
      <c r="S68" s="12"/>
      <c r="T68" s="8"/>
      <c r="W68" s="37"/>
    </row>
    <row r="69" spans="1:23" ht="16.350000000000001" customHeight="1">
      <c r="A69" s="9"/>
      <c r="B69" s="64" t="s">
        <v>167</v>
      </c>
      <c r="C69" s="67" t="s">
        <v>90</v>
      </c>
      <c r="D69" s="67"/>
      <c r="E69" s="67"/>
      <c r="F69" s="67"/>
      <c r="G69" s="67" t="s">
        <v>90</v>
      </c>
      <c r="H69" s="65">
        <v>605</v>
      </c>
      <c r="I69" s="65">
        <v>580</v>
      </c>
      <c r="J69" s="65">
        <v>574</v>
      </c>
      <c r="K69" s="28"/>
      <c r="L69" s="63"/>
      <c r="M69" s="57"/>
      <c r="N69" s="57"/>
      <c r="O69" s="57"/>
      <c r="P69" s="11"/>
      <c r="Q69" s="12"/>
      <c r="R69" s="11"/>
      <c r="S69" s="12"/>
      <c r="T69" s="8"/>
      <c r="W69" s="37"/>
    </row>
    <row r="70" spans="1:23" ht="16.350000000000001" customHeight="1">
      <c r="A70" s="9"/>
      <c r="B70" s="64" t="s">
        <v>168</v>
      </c>
      <c r="C70" s="67" t="s">
        <v>90</v>
      </c>
      <c r="D70" s="67"/>
      <c r="E70" s="67"/>
      <c r="F70" s="67"/>
      <c r="G70" s="67" t="s">
        <v>90</v>
      </c>
      <c r="H70" s="65">
        <v>824</v>
      </c>
      <c r="I70" s="65">
        <v>839</v>
      </c>
      <c r="J70" s="65">
        <v>843</v>
      </c>
      <c r="K70" s="28"/>
      <c r="L70" s="63"/>
      <c r="M70" s="57"/>
      <c r="N70" s="57"/>
      <c r="O70" s="57"/>
      <c r="P70" s="11"/>
      <c r="Q70" s="12"/>
      <c r="R70" s="11"/>
      <c r="S70" s="12"/>
      <c r="T70" s="8"/>
      <c r="W70" s="37"/>
    </row>
    <row r="71" spans="1:23" ht="16.350000000000001" customHeight="1">
      <c r="A71" s="9"/>
      <c r="B71" s="64" t="s">
        <v>169</v>
      </c>
      <c r="C71" s="67" t="s">
        <v>90</v>
      </c>
      <c r="D71" s="67"/>
      <c r="E71" s="67"/>
      <c r="F71" s="67"/>
      <c r="G71" s="67" t="s">
        <v>90</v>
      </c>
      <c r="H71" s="65">
        <v>664</v>
      </c>
      <c r="I71" s="65">
        <v>633</v>
      </c>
      <c r="J71" s="65">
        <v>620</v>
      </c>
      <c r="K71" s="28"/>
      <c r="L71" s="63"/>
      <c r="M71" s="57"/>
      <c r="N71" s="57"/>
      <c r="O71" s="57"/>
      <c r="P71" s="11"/>
      <c r="Q71" s="12"/>
      <c r="R71" s="11"/>
      <c r="S71" s="12"/>
      <c r="T71" s="8"/>
      <c r="W71" s="37"/>
    </row>
    <row r="72" spans="1:23" ht="16.350000000000001" customHeight="1">
      <c r="A72" s="9"/>
      <c r="B72" s="64" t="s">
        <v>170</v>
      </c>
      <c r="C72" s="67" t="s">
        <v>90</v>
      </c>
      <c r="D72" s="67"/>
      <c r="E72" s="67"/>
      <c r="F72" s="67"/>
      <c r="G72" s="67" t="s">
        <v>90</v>
      </c>
      <c r="H72" s="65">
        <v>553</v>
      </c>
      <c r="I72" s="65">
        <v>538</v>
      </c>
      <c r="J72" s="65">
        <v>542</v>
      </c>
      <c r="K72" s="28"/>
      <c r="L72" s="63"/>
      <c r="M72" s="57"/>
      <c r="N72" s="57"/>
      <c r="O72" s="57"/>
      <c r="P72" s="11"/>
      <c r="Q72" s="12"/>
      <c r="R72" s="11"/>
      <c r="S72" s="12"/>
      <c r="T72" s="8"/>
      <c r="W72" s="37"/>
    </row>
    <row r="73" spans="1:23" ht="16.350000000000001" customHeight="1">
      <c r="A73" s="9"/>
      <c r="B73" s="64" t="s">
        <v>171</v>
      </c>
      <c r="C73" s="67" t="s">
        <v>90</v>
      </c>
      <c r="D73" s="67"/>
      <c r="E73" s="67"/>
      <c r="F73" s="67"/>
      <c r="G73" s="67" t="s">
        <v>90</v>
      </c>
      <c r="H73" s="65">
        <v>934</v>
      </c>
      <c r="I73" s="65">
        <v>921</v>
      </c>
      <c r="J73" s="65">
        <v>918</v>
      </c>
      <c r="K73" s="28"/>
      <c r="L73" s="63"/>
      <c r="M73" s="57"/>
      <c r="N73" s="57"/>
      <c r="O73" s="57"/>
      <c r="P73" s="11"/>
      <c r="Q73" s="12"/>
      <c r="R73" s="11"/>
      <c r="S73" s="12"/>
      <c r="T73" s="8"/>
      <c r="W73" s="37"/>
    </row>
    <row r="74" spans="1:23" ht="16.350000000000001" customHeight="1">
      <c r="A74" s="9"/>
      <c r="B74" s="64"/>
      <c r="C74" s="68"/>
      <c r="D74" s="67"/>
      <c r="E74" s="67"/>
      <c r="F74" s="67"/>
      <c r="G74" s="67"/>
      <c r="H74" s="65"/>
      <c r="I74" s="65"/>
      <c r="J74" s="65"/>
      <c r="K74" s="28"/>
      <c r="L74" s="63"/>
      <c r="M74" s="57"/>
      <c r="N74" s="57"/>
      <c r="O74" s="57"/>
      <c r="P74" s="11"/>
      <c r="Q74" s="12"/>
      <c r="R74" s="11"/>
      <c r="S74" s="12"/>
      <c r="T74" s="8"/>
      <c r="W74" s="37"/>
    </row>
    <row r="75" spans="1:23" ht="16.350000000000001" customHeight="1">
      <c r="A75" s="9"/>
      <c r="B75" s="64" t="s">
        <v>172</v>
      </c>
      <c r="C75" s="67" t="s">
        <v>91</v>
      </c>
      <c r="D75" s="67" t="s">
        <v>91</v>
      </c>
      <c r="E75" s="67"/>
      <c r="F75" s="67"/>
      <c r="G75" s="67" t="s">
        <v>91</v>
      </c>
      <c r="H75" s="65">
        <v>741</v>
      </c>
      <c r="I75" s="65">
        <v>728</v>
      </c>
      <c r="J75" s="65">
        <v>742</v>
      </c>
      <c r="K75" s="28"/>
      <c r="L75" s="63"/>
      <c r="M75" s="57"/>
      <c r="N75" s="57"/>
      <c r="O75" s="57"/>
      <c r="P75" s="11"/>
      <c r="Q75" s="12"/>
      <c r="R75" s="11"/>
      <c r="S75" s="12"/>
      <c r="T75" s="8"/>
      <c r="W75" s="37"/>
    </row>
    <row r="76" spans="1:23" ht="16.350000000000001" customHeight="1">
      <c r="A76" s="9"/>
      <c r="B76" s="64" t="s">
        <v>173</v>
      </c>
      <c r="C76" s="67" t="s">
        <v>174</v>
      </c>
      <c r="D76" s="67" t="s">
        <v>174</v>
      </c>
      <c r="E76" s="67"/>
      <c r="F76" s="67"/>
      <c r="G76" s="67" t="s">
        <v>91</v>
      </c>
      <c r="H76" s="65">
        <v>677</v>
      </c>
      <c r="I76" s="65">
        <v>681</v>
      </c>
      <c r="J76" s="65">
        <v>694</v>
      </c>
      <c r="K76" s="28"/>
      <c r="L76" s="63"/>
      <c r="M76" s="57"/>
      <c r="N76" s="57"/>
      <c r="O76" s="57"/>
      <c r="P76" s="11"/>
      <c r="Q76" s="12"/>
      <c r="R76" s="11"/>
      <c r="S76" s="12"/>
      <c r="T76" s="8"/>
      <c r="W76" s="37"/>
    </row>
    <row r="77" spans="1:23" ht="16.350000000000001" customHeight="1">
      <c r="A77" s="9"/>
      <c r="B77" s="64" t="s">
        <v>175</v>
      </c>
      <c r="C77" s="67" t="s">
        <v>176</v>
      </c>
      <c r="D77" s="67" t="s">
        <v>176</v>
      </c>
      <c r="E77" s="67"/>
      <c r="F77" s="67"/>
      <c r="G77" s="67" t="s">
        <v>91</v>
      </c>
      <c r="H77" s="65">
        <v>564</v>
      </c>
      <c r="I77" s="65">
        <v>544</v>
      </c>
      <c r="J77" s="65">
        <v>546</v>
      </c>
      <c r="K77" s="28"/>
      <c r="L77" s="63"/>
      <c r="M77" s="57"/>
      <c r="N77" s="57"/>
      <c r="O77" s="57"/>
      <c r="P77" s="11"/>
      <c r="Q77" s="12"/>
      <c r="R77" s="11"/>
      <c r="S77" s="12"/>
      <c r="T77" s="8"/>
      <c r="W77" s="37"/>
    </row>
    <row r="78" spans="1:23" ht="16.350000000000001" customHeight="1">
      <c r="A78" s="9"/>
      <c r="B78" s="64" t="s">
        <v>177</v>
      </c>
      <c r="C78" s="67" t="s">
        <v>178</v>
      </c>
      <c r="D78" s="67" t="s">
        <v>178</v>
      </c>
      <c r="E78" s="67"/>
      <c r="F78" s="67"/>
      <c r="G78" s="67" t="s">
        <v>91</v>
      </c>
      <c r="H78" s="65">
        <v>40</v>
      </c>
      <c r="I78" s="65">
        <v>37</v>
      </c>
      <c r="J78" s="65">
        <v>40</v>
      </c>
      <c r="K78" s="28"/>
      <c r="L78" s="63"/>
      <c r="M78" s="57"/>
      <c r="N78" s="57"/>
      <c r="O78" s="57"/>
      <c r="P78" s="11"/>
      <c r="Q78" s="12"/>
      <c r="R78" s="11"/>
      <c r="S78" s="12"/>
      <c r="T78" s="8"/>
      <c r="W78" s="37"/>
    </row>
    <row r="79" spans="1:23" ht="16.350000000000001" customHeight="1">
      <c r="A79" s="9"/>
      <c r="B79" s="64"/>
      <c r="C79" s="68"/>
      <c r="D79" s="67"/>
      <c r="E79" s="67"/>
      <c r="F79" s="67"/>
      <c r="G79" s="67"/>
      <c r="H79" s="65"/>
      <c r="I79" s="65"/>
      <c r="J79" s="65"/>
      <c r="K79" s="28"/>
      <c r="L79" s="63"/>
      <c r="M79" s="57"/>
      <c r="N79" s="57"/>
      <c r="O79" s="57"/>
      <c r="P79" s="11"/>
      <c r="Q79" s="12"/>
      <c r="R79" s="11"/>
      <c r="S79" s="12"/>
      <c r="T79" s="8"/>
      <c r="W79" s="37"/>
    </row>
    <row r="80" spans="1:23" ht="16.350000000000001" customHeight="1">
      <c r="A80" s="9"/>
      <c r="B80" s="64" t="s">
        <v>179</v>
      </c>
      <c r="C80" s="68" t="s">
        <v>93</v>
      </c>
      <c r="D80" s="67" t="s">
        <v>93</v>
      </c>
      <c r="E80" s="67"/>
      <c r="F80" s="67"/>
      <c r="G80" s="67" t="s">
        <v>93</v>
      </c>
      <c r="H80" s="65">
        <v>1295</v>
      </c>
      <c r="I80" s="65">
        <v>1231</v>
      </c>
      <c r="J80" s="65">
        <v>1677</v>
      </c>
      <c r="K80" s="28"/>
      <c r="L80" s="63"/>
      <c r="M80" s="57"/>
      <c r="N80" s="57"/>
      <c r="O80" s="57"/>
      <c r="P80" s="11"/>
      <c r="Q80" s="12"/>
      <c r="R80" s="11"/>
      <c r="S80" s="12"/>
      <c r="T80" s="8"/>
      <c r="W80" s="37"/>
    </row>
    <row r="81" spans="1:23" ht="16.350000000000001" customHeight="1">
      <c r="A81" s="9"/>
      <c r="B81" s="64" t="s">
        <v>180</v>
      </c>
      <c r="C81" s="67" t="s">
        <v>93</v>
      </c>
      <c r="D81" s="67" t="s">
        <v>93</v>
      </c>
      <c r="E81" s="67"/>
      <c r="F81" s="67"/>
      <c r="G81" s="67" t="s">
        <v>93</v>
      </c>
      <c r="H81" s="65">
        <v>1441</v>
      </c>
      <c r="I81" s="65">
        <v>1575</v>
      </c>
      <c r="J81" s="65">
        <v>1730</v>
      </c>
      <c r="K81" s="28"/>
      <c r="L81" s="63"/>
      <c r="M81" s="57"/>
      <c r="N81" s="57"/>
      <c r="O81" s="57"/>
      <c r="P81" s="11"/>
      <c r="Q81" s="12"/>
      <c r="R81" s="11"/>
      <c r="S81" s="12"/>
      <c r="T81" s="8"/>
      <c r="W81" s="37"/>
    </row>
    <row r="82" spans="1:23" ht="16.350000000000001" customHeight="1">
      <c r="A82" s="9"/>
      <c r="B82" s="64" t="s">
        <v>181</v>
      </c>
      <c r="C82" s="67" t="s">
        <v>93</v>
      </c>
      <c r="D82" s="67" t="s">
        <v>93</v>
      </c>
      <c r="E82" s="67"/>
      <c r="F82" s="67"/>
      <c r="G82" s="67" t="s">
        <v>93</v>
      </c>
      <c r="H82" s="65">
        <v>880</v>
      </c>
      <c r="I82" s="65">
        <v>890</v>
      </c>
      <c r="J82" s="65">
        <v>934</v>
      </c>
      <c r="K82" s="28"/>
      <c r="L82" s="63"/>
      <c r="M82" s="57"/>
      <c r="N82" s="57"/>
      <c r="O82" s="57"/>
      <c r="P82" s="11"/>
      <c r="Q82" s="12"/>
      <c r="R82" s="11"/>
      <c r="S82" s="12"/>
      <c r="T82" s="8"/>
      <c r="W82" s="37"/>
    </row>
    <row r="83" spans="1:23" ht="16.350000000000001" customHeight="1">
      <c r="A83" s="9"/>
      <c r="B83" s="64" t="s">
        <v>182</v>
      </c>
      <c r="C83" s="67" t="s">
        <v>93</v>
      </c>
      <c r="D83" s="67" t="s">
        <v>93</v>
      </c>
      <c r="E83" s="67"/>
      <c r="F83" s="67"/>
      <c r="G83" s="67" t="s">
        <v>93</v>
      </c>
      <c r="H83" s="65">
        <v>826</v>
      </c>
      <c r="I83" s="65">
        <v>983</v>
      </c>
      <c r="J83" s="65">
        <v>1611</v>
      </c>
      <c r="K83" s="28"/>
      <c r="L83" s="63"/>
      <c r="M83" s="57"/>
      <c r="N83" s="57"/>
      <c r="O83" s="57"/>
      <c r="P83" s="11"/>
      <c r="Q83" s="12"/>
      <c r="R83" s="11"/>
      <c r="S83" s="12"/>
      <c r="T83" s="8"/>
      <c r="W83" s="37"/>
    </row>
    <row r="84" spans="1:23" ht="16.350000000000001" customHeight="1">
      <c r="A84" s="9"/>
      <c r="B84" s="64" t="s">
        <v>183</v>
      </c>
      <c r="C84" s="67" t="s">
        <v>93</v>
      </c>
      <c r="D84" s="67" t="s">
        <v>93</v>
      </c>
      <c r="E84" s="67"/>
      <c r="F84" s="67"/>
      <c r="G84" s="67" t="s">
        <v>93</v>
      </c>
      <c r="H84" s="65">
        <v>388</v>
      </c>
      <c r="I84" s="65">
        <v>370</v>
      </c>
      <c r="J84" s="65">
        <v>382</v>
      </c>
      <c r="K84" s="28"/>
      <c r="L84" s="63"/>
      <c r="M84" s="57"/>
      <c r="N84" s="57"/>
      <c r="O84" s="57"/>
      <c r="P84" s="11"/>
      <c r="Q84" s="12"/>
      <c r="R84" s="11"/>
      <c r="S84" s="12"/>
      <c r="T84" s="8"/>
      <c r="W84" s="37"/>
    </row>
    <row r="85" spans="1:23" ht="16.350000000000001" customHeight="1">
      <c r="A85" s="9"/>
      <c r="B85" s="64" t="s">
        <v>184</v>
      </c>
      <c r="C85" s="67" t="s">
        <v>93</v>
      </c>
      <c r="D85" s="67" t="s">
        <v>93</v>
      </c>
      <c r="E85" s="67"/>
      <c r="F85" s="67"/>
      <c r="G85" s="67" t="s">
        <v>93</v>
      </c>
      <c r="H85" s="65">
        <v>1086</v>
      </c>
      <c r="I85" s="65">
        <v>1096</v>
      </c>
      <c r="J85" s="65">
        <v>1204</v>
      </c>
      <c r="K85" s="28"/>
      <c r="L85" s="63"/>
      <c r="M85" s="57"/>
      <c r="N85" s="57"/>
      <c r="O85" s="57"/>
      <c r="P85" s="11"/>
      <c r="Q85" s="12"/>
      <c r="R85" s="11"/>
      <c r="S85" s="12"/>
      <c r="T85" s="8"/>
      <c r="W85" s="37"/>
    </row>
    <row r="86" spans="1:23" ht="16.350000000000001" customHeight="1">
      <c r="A86" s="9"/>
      <c r="B86" s="64" t="s">
        <v>185</v>
      </c>
      <c r="C86" s="67" t="s">
        <v>93</v>
      </c>
      <c r="D86" s="67" t="s">
        <v>93</v>
      </c>
      <c r="E86" s="67"/>
      <c r="F86" s="67"/>
      <c r="G86" s="67" t="s">
        <v>93</v>
      </c>
      <c r="H86" s="65">
        <v>537</v>
      </c>
      <c r="I86" s="65">
        <v>554</v>
      </c>
      <c r="J86" s="65">
        <v>646</v>
      </c>
      <c r="K86" s="28"/>
      <c r="L86" s="63"/>
      <c r="M86" s="57"/>
      <c r="N86" s="57"/>
      <c r="O86" s="57"/>
      <c r="P86" s="11"/>
      <c r="Q86" s="12"/>
      <c r="R86" s="11"/>
      <c r="S86" s="12"/>
      <c r="T86" s="8"/>
      <c r="W86" s="37"/>
    </row>
    <row r="87" spans="1:23" ht="16.350000000000001" customHeight="1">
      <c r="A87" s="9"/>
      <c r="B87" s="64"/>
      <c r="C87" s="68"/>
      <c r="D87" s="67"/>
      <c r="E87" s="67"/>
      <c r="F87" s="67"/>
      <c r="G87" s="67"/>
      <c r="H87" s="65"/>
      <c r="I87" s="65"/>
      <c r="J87" s="65"/>
      <c r="K87" s="28"/>
      <c r="L87" s="63"/>
      <c r="M87" s="57"/>
      <c r="N87" s="57"/>
      <c r="O87" s="57"/>
      <c r="P87" s="11"/>
      <c r="Q87" s="12"/>
      <c r="R87" s="11"/>
      <c r="S87" s="12"/>
      <c r="T87" s="8"/>
      <c r="W87" s="37"/>
    </row>
    <row r="88" spans="1:23" ht="16.350000000000001" customHeight="1">
      <c r="A88" s="9"/>
      <c r="B88" s="64" t="s">
        <v>186</v>
      </c>
      <c r="C88" s="67" t="s">
        <v>187</v>
      </c>
      <c r="D88" s="67" t="s">
        <v>188</v>
      </c>
      <c r="E88" s="67" t="s">
        <v>188</v>
      </c>
      <c r="F88" s="67"/>
      <c r="G88" s="67" t="s">
        <v>96</v>
      </c>
      <c r="H88" s="65">
        <v>39</v>
      </c>
      <c r="I88" s="65">
        <v>36</v>
      </c>
      <c r="J88" s="65">
        <v>39</v>
      </c>
      <c r="K88" s="28"/>
      <c r="L88" s="63"/>
      <c r="M88" s="57"/>
      <c r="N88" s="57"/>
      <c r="O88" s="57"/>
      <c r="P88" s="11"/>
      <c r="Q88" s="12"/>
      <c r="R88" s="11"/>
      <c r="S88" s="12"/>
      <c r="T88" s="8"/>
      <c r="W88" s="37"/>
    </row>
    <row r="89" spans="1:23" ht="16.350000000000001" customHeight="1">
      <c r="A89" s="9"/>
      <c r="B89" s="64" t="s">
        <v>189</v>
      </c>
      <c r="C89" s="67" t="s">
        <v>190</v>
      </c>
      <c r="D89" s="67" t="s">
        <v>188</v>
      </c>
      <c r="E89" s="67" t="s">
        <v>96</v>
      </c>
      <c r="F89" s="67"/>
      <c r="G89" s="67" t="s">
        <v>96</v>
      </c>
      <c r="H89" s="65">
        <v>1900</v>
      </c>
      <c r="I89" s="65">
        <v>1940</v>
      </c>
      <c r="J89" s="65">
        <v>2492</v>
      </c>
      <c r="K89" s="28"/>
      <c r="L89" s="63"/>
      <c r="M89" s="57"/>
      <c r="N89" s="57"/>
      <c r="O89" s="57"/>
      <c r="P89" s="11"/>
      <c r="Q89" s="12"/>
      <c r="R89" s="11"/>
      <c r="S89" s="12"/>
      <c r="T89" s="8"/>
      <c r="W89" s="37"/>
    </row>
    <row r="90" spans="1:23" ht="16.350000000000001" customHeight="1">
      <c r="A90" s="9"/>
      <c r="B90" s="64"/>
      <c r="C90" s="68"/>
      <c r="D90" s="67"/>
      <c r="E90" s="67"/>
      <c r="F90" s="67"/>
      <c r="G90" s="67"/>
      <c r="H90" s="65"/>
      <c r="I90" s="65"/>
      <c r="J90" s="65"/>
      <c r="K90" s="28"/>
      <c r="L90" s="63"/>
      <c r="M90" s="57"/>
      <c r="N90" s="57"/>
      <c r="O90" s="57"/>
      <c r="P90" s="11"/>
      <c r="Q90" s="12"/>
      <c r="R90" s="11"/>
      <c r="S90" s="12"/>
      <c r="T90" s="8"/>
      <c r="W90" s="37"/>
    </row>
    <row r="91" spans="1:23" ht="16.350000000000001" customHeight="1">
      <c r="A91" s="9"/>
      <c r="B91" s="64" t="s">
        <v>191</v>
      </c>
      <c r="C91" s="67" t="s">
        <v>100</v>
      </c>
      <c r="D91" s="67" t="s">
        <v>100</v>
      </c>
      <c r="E91" s="67"/>
      <c r="F91" s="67"/>
      <c r="G91" s="67" t="s">
        <v>100</v>
      </c>
      <c r="H91" s="65">
        <v>1725</v>
      </c>
      <c r="I91" s="65">
        <v>1694</v>
      </c>
      <c r="J91" s="65">
        <v>1802</v>
      </c>
      <c r="K91" s="28"/>
      <c r="L91" s="63"/>
      <c r="M91" s="57"/>
      <c r="N91" s="57"/>
      <c r="O91" s="57"/>
      <c r="P91" s="11"/>
      <c r="Q91" s="12"/>
      <c r="R91" s="11"/>
      <c r="S91" s="12"/>
      <c r="T91" s="8"/>
      <c r="W91" s="37"/>
    </row>
    <row r="92" spans="1:23" ht="16.350000000000001" customHeight="1">
      <c r="A92" s="9"/>
      <c r="B92" s="64" t="s">
        <v>192</v>
      </c>
      <c r="C92" s="67" t="s">
        <v>193</v>
      </c>
      <c r="D92" s="67" t="s">
        <v>193</v>
      </c>
      <c r="E92" s="67"/>
      <c r="F92" s="67"/>
      <c r="G92" s="67" t="s">
        <v>100</v>
      </c>
      <c r="H92" s="65">
        <v>279</v>
      </c>
      <c r="I92" s="65">
        <v>271</v>
      </c>
      <c r="J92" s="65">
        <v>270</v>
      </c>
      <c r="K92" s="28"/>
      <c r="L92" s="63"/>
      <c r="M92" s="57"/>
      <c r="N92" s="57"/>
      <c r="O92" s="57"/>
      <c r="P92" s="11"/>
      <c r="Q92" s="12"/>
      <c r="R92" s="11"/>
      <c r="S92" s="12"/>
      <c r="T92" s="8"/>
      <c r="W92" s="37"/>
    </row>
    <row r="93" spans="1:23" ht="16.350000000000001" customHeight="1">
      <c r="A93" s="9"/>
      <c r="B93" s="64"/>
      <c r="C93" s="68"/>
      <c r="D93" s="67"/>
      <c r="E93" s="67"/>
      <c r="F93" s="67"/>
      <c r="G93" s="67"/>
      <c r="H93" s="65"/>
      <c r="I93" s="65"/>
      <c r="J93" s="65"/>
      <c r="K93" s="28"/>
      <c r="L93" s="63"/>
      <c r="M93" s="57"/>
      <c r="N93" s="57"/>
      <c r="O93" s="57"/>
      <c r="P93" s="11"/>
      <c r="Q93" s="12"/>
      <c r="R93" s="11"/>
      <c r="S93" s="12"/>
      <c r="T93" s="8"/>
      <c r="W93" s="37"/>
    </row>
    <row r="94" spans="1:23" ht="16.350000000000001" customHeight="1">
      <c r="A94" s="9"/>
      <c r="B94" s="64" t="s">
        <v>194</v>
      </c>
      <c r="C94" s="67" t="s">
        <v>195</v>
      </c>
      <c r="D94" s="67" t="s">
        <v>195</v>
      </c>
      <c r="E94" s="67"/>
      <c r="F94" s="67" t="s">
        <v>196</v>
      </c>
      <c r="G94" s="67" t="s">
        <v>103</v>
      </c>
      <c r="H94" s="65">
        <v>84</v>
      </c>
      <c r="I94" s="65">
        <v>72</v>
      </c>
      <c r="J94" s="65">
        <v>82</v>
      </c>
      <c r="K94" s="28"/>
      <c r="L94" s="63"/>
      <c r="M94" s="57"/>
      <c r="N94" s="57"/>
      <c r="O94" s="57"/>
      <c r="P94" s="11"/>
      <c r="Q94" s="12"/>
      <c r="R94" s="11"/>
      <c r="S94" s="12"/>
      <c r="T94" s="8"/>
      <c r="W94" s="37"/>
    </row>
    <row r="95" spans="1:23" ht="16.350000000000001" customHeight="1">
      <c r="A95" s="9"/>
      <c r="B95" s="64" t="s">
        <v>197</v>
      </c>
      <c r="C95" s="67" t="s">
        <v>198</v>
      </c>
      <c r="D95" s="67" t="s">
        <v>198</v>
      </c>
      <c r="E95" s="67"/>
      <c r="F95" s="67" t="s">
        <v>199</v>
      </c>
      <c r="G95" s="67" t="s">
        <v>103</v>
      </c>
      <c r="H95" s="65">
        <v>105</v>
      </c>
      <c r="I95" s="65">
        <v>94</v>
      </c>
      <c r="J95" s="65">
        <v>104</v>
      </c>
      <c r="K95" s="28"/>
      <c r="L95" s="63"/>
      <c r="M95" s="57"/>
      <c r="N95" s="57"/>
      <c r="O95" s="57"/>
      <c r="P95" s="11"/>
      <c r="Q95" s="12"/>
      <c r="R95" s="11"/>
      <c r="S95" s="12"/>
      <c r="T95" s="8"/>
      <c r="W95" s="37"/>
    </row>
    <row r="96" spans="1:23" ht="16.350000000000001" customHeight="1">
      <c r="A96" s="9"/>
      <c r="B96" s="64" t="s">
        <v>200</v>
      </c>
      <c r="C96" s="67" t="s">
        <v>201</v>
      </c>
      <c r="D96" s="67" t="s">
        <v>201</v>
      </c>
      <c r="E96" s="67"/>
      <c r="F96" s="67" t="s">
        <v>199</v>
      </c>
      <c r="G96" s="67" t="s">
        <v>103</v>
      </c>
      <c r="H96" s="65">
        <v>165</v>
      </c>
      <c r="I96" s="65">
        <v>168</v>
      </c>
      <c r="J96" s="65">
        <v>162</v>
      </c>
      <c r="K96" s="28"/>
      <c r="L96" s="63"/>
      <c r="M96" s="57"/>
      <c r="N96" s="57"/>
      <c r="O96" s="57"/>
      <c r="P96" s="11"/>
      <c r="Q96" s="12"/>
      <c r="R96" s="11"/>
      <c r="S96" s="12"/>
      <c r="T96" s="8"/>
      <c r="W96" s="37"/>
    </row>
    <row r="97" spans="1:23" ht="16.350000000000001" customHeight="1">
      <c r="A97" s="9"/>
      <c r="B97" s="64" t="s">
        <v>202</v>
      </c>
      <c r="C97" s="67" t="s">
        <v>103</v>
      </c>
      <c r="D97" s="67" t="s">
        <v>103</v>
      </c>
      <c r="E97" s="67"/>
      <c r="F97" s="67"/>
      <c r="G97" s="67" t="s">
        <v>103</v>
      </c>
      <c r="H97" s="65">
        <v>501</v>
      </c>
      <c r="I97" s="65">
        <v>504</v>
      </c>
      <c r="J97" s="65">
        <v>505</v>
      </c>
      <c r="K97" s="28"/>
      <c r="L97" s="63"/>
      <c r="M97" s="57"/>
      <c r="N97" s="57"/>
      <c r="O97" s="57"/>
      <c r="P97" s="11"/>
      <c r="Q97" s="12"/>
      <c r="R97" s="11"/>
      <c r="S97" s="12"/>
      <c r="T97" s="8"/>
      <c r="W97" s="37"/>
    </row>
    <row r="98" spans="1:23" ht="16.350000000000001" customHeight="1">
      <c r="A98" s="9"/>
      <c r="B98" s="64" t="s">
        <v>203</v>
      </c>
      <c r="C98" s="67" t="s">
        <v>204</v>
      </c>
      <c r="D98" s="67" t="s">
        <v>103</v>
      </c>
      <c r="E98" s="67"/>
      <c r="F98" s="67"/>
      <c r="G98" s="67" t="s">
        <v>103</v>
      </c>
      <c r="H98" s="65">
        <v>184</v>
      </c>
      <c r="I98" s="65">
        <v>184</v>
      </c>
      <c r="J98" s="65">
        <v>195</v>
      </c>
      <c r="K98" s="28"/>
      <c r="L98" s="63"/>
      <c r="M98" s="57"/>
      <c r="N98" s="57"/>
      <c r="O98" s="57"/>
      <c r="P98" s="11"/>
      <c r="Q98" s="12"/>
      <c r="R98" s="11"/>
      <c r="S98" s="12"/>
      <c r="T98" s="8"/>
      <c r="W98" s="37"/>
    </row>
    <row r="99" spans="1:23" ht="16.350000000000001" customHeight="1">
      <c r="A99" s="9"/>
      <c r="B99" s="64" t="s">
        <v>205</v>
      </c>
      <c r="C99" s="67" t="s">
        <v>206</v>
      </c>
      <c r="D99" s="67" t="s">
        <v>206</v>
      </c>
      <c r="E99" s="67"/>
      <c r="F99" s="67"/>
      <c r="G99" s="67" t="s">
        <v>103</v>
      </c>
      <c r="H99" s="65">
        <v>417</v>
      </c>
      <c r="I99" s="65">
        <v>417</v>
      </c>
      <c r="J99" s="65">
        <v>440</v>
      </c>
      <c r="K99" s="28"/>
      <c r="L99" s="63"/>
      <c r="M99" s="57"/>
      <c r="N99" s="57"/>
      <c r="O99" s="57"/>
      <c r="P99" s="11"/>
      <c r="Q99" s="12"/>
      <c r="R99" s="11"/>
      <c r="S99" s="12"/>
      <c r="T99" s="8"/>
      <c r="W99" s="37"/>
    </row>
    <row r="100" spans="1:23" ht="16.350000000000001" customHeight="1">
      <c r="A100" s="9"/>
      <c r="B100" s="64" t="s">
        <v>207</v>
      </c>
      <c r="C100" s="67" t="s">
        <v>208</v>
      </c>
      <c r="D100" s="67" t="s">
        <v>208</v>
      </c>
      <c r="E100" s="67"/>
      <c r="F100" s="67" t="s">
        <v>199</v>
      </c>
      <c r="G100" s="67" t="s">
        <v>103</v>
      </c>
      <c r="H100" s="65">
        <v>35</v>
      </c>
      <c r="I100" s="65">
        <v>35</v>
      </c>
      <c r="J100" s="65">
        <v>37</v>
      </c>
      <c r="K100" s="28"/>
      <c r="L100" s="63"/>
      <c r="M100" s="57"/>
      <c r="N100" s="57"/>
      <c r="O100" s="57"/>
      <c r="P100" s="11"/>
      <c r="Q100" s="12"/>
      <c r="R100" s="11"/>
      <c r="S100" s="12"/>
      <c r="T100" s="8"/>
      <c r="W100" s="37"/>
    </row>
    <row r="101" spans="1:23" ht="16.350000000000001" customHeight="1">
      <c r="A101" s="9"/>
      <c r="B101" s="64" t="s">
        <v>209</v>
      </c>
      <c r="C101" s="67" t="s">
        <v>210</v>
      </c>
      <c r="D101" s="67" t="s">
        <v>210</v>
      </c>
      <c r="E101" s="67"/>
      <c r="F101" s="67" t="s">
        <v>196</v>
      </c>
      <c r="G101" s="67" t="s">
        <v>103</v>
      </c>
      <c r="H101" s="65">
        <v>195</v>
      </c>
      <c r="I101" s="65">
        <v>193</v>
      </c>
      <c r="J101" s="65">
        <v>203</v>
      </c>
      <c r="K101" s="28"/>
      <c r="L101" s="63"/>
      <c r="M101" s="57"/>
      <c r="N101" s="57"/>
      <c r="O101" s="57"/>
      <c r="P101" s="11"/>
      <c r="Q101" s="12"/>
      <c r="R101" s="11"/>
      <c r="S101" s="12"/>
      <c r="T101" s="8"/>
      <c r="W101" s="37"/>
    </row>
    <row r="102" spans="1:23" ht="16.350000000000001" customHeight="1">
      <c r="A102" s="9"/>
      <c r="B102" s="64"/>
      <c r="C102" s="68"/>
      <c r="D102" s="67"/>
      <c r="E102" s="67"/>
      <c r="F102" s="67"/>
      <c r="G102" s="67"/>
      <c r="H102" s="65"/>
      <c r="I102" s="65"/>
      <c r="J102" s="65"/>
      <c r="K102" s="28"/>
      <c r="L102" s="63"/>
      <c r="M102" s="57"/>
      <c r="N102" s="57"/>
      <c r="O102" s="57"/>
      <c r="P102" s="11"/>
      <c r="Q102" s="12"/>
      <c r="R102" s="11"/>
      <c r="S102" s="12"/>
      <c r="T102" s="8"/>
      <c r="W102" s="37"/>
    </row>
    <row r="103" spans="1:23" ht="16.350000000000001" customHeight="1">
      <c r="A103" s="9"/>
      <c r="B103" s="64" t="s">
        <v>211</v>
      </c>
      <c r="C103" s="67" t="s">
        <v>212</v>
      </c>
      <c r="D103" s="67" t="s">
        <v>212</v>
      </c>
      <c r="E103" s="67"/>
      <c r="F103" s="67"/>
      <c r="G103" s="67" t="s">
        <v>104</v>
      </c>
      <c r="H103" s="65">
        <v>328</v>
      </c>
      <c r="I103" s="65">
        <v>341</v>
      </c>
      <c r="J103" s="65">
        <v>370</v>
      </c>
      <c r="K103" s="28"/>
      <c r="L103" s="63"/>
      <c r="M103" s="57"/>
      <c r="N103" s="57"/>
      <c r="O103" s="57"/>
      <c r="P103" s="11"/>
      <c r="Q103" s="12"/>
      <c r="R103" s="11"/>
      <c r="S103" s="12"/>
      <c r="T103" s="8"/>
      <c r="W103" s="37"/>
    </row>
    <row r="104" spans="1:23" ht="16.350000000000001" customHeight="1">
      <c r="A104" s="9"/>
      <c r="B104" s="64" t="s">
        <v>213</v>
      </c>
      <c r="C104" s="67" t="s">
        <v>214</v>
      </c>
      <c r="D104" s="67" t="s">
        <v>212</v>
      </c>
      <c r="E104" s="67"/>
      <c r="F104" s="67"/>
      <c r="G104" s="67" t="s">
        <v>104</v>
      </c>
      <c r="H104" s="65">
        <v>239</v>
      </c>
      <c r="I104" s="65">
        <v>252</v>
      </c>
      <c r="J104" s="65">
        <v>319</v>
      </c>
      <c r="K104" s="28"/>
      <c r="L104" s="63"/>
      <c r="M104" s="57"/>
      <c r="N104" s="57"/>
      <c r="O104" s="57"/>
      <c r="P104" s="11"/>
      <c r="Q104" s="12"/>
      <c r="R104" s="11"/>
      <c r="S104" s="12"/>
      <c r="T104" s="8"/>
      <c r="W104" s="37"/>
    </row>
    <row r="105" spans="1:23" ht="16.350000000000001" customHeight="1">
      <c r="A105" s="9"/>
      <c r="B105" s="64" t="s">
        <v>215</v>
      </c>
      <c r="C105" s="67" t="s">
        <v>104</v>
      </c>
      <c r="D105" s="67" t="s">
        <v>104</v>
      </c>
      <c r="E105" s="67"/>
      <c r="F105" s="67"/>
      <c r="G105" s="67" t="s">
        <v>104</v>
      </c>
      <c r="H105" s="65">
        <v>1103</v>
      </c>
      <c r="I105" s="65">
        <v>1155</v>
      </c>
      <c r="J105" s="65">
        <v>1192</v>
      </c>
      <c r="K105" s="28"/>
      <c r="L105" s="63"/>
      <c r="M105" s="57"/>
      <c r="N105" s="57"/>
      <c r="O105" s="57"/>
      <c r="P105" s="11"/>
      <c r="Q105" s="12"/>
      <c r="R105" s="11"/>
      <c r="S105" s="12"/>
      <c r="T105" s="8"/>
      <c r="W105" s="37"/>
    </row>
    <row r="106" spans="1:23" ht="16.350000000000001" customHeight="1">
      <c r="A106" s="9"/>
      <c r="B106" s="64" t="s">
        <v>216</v>
      </c>
      <c r="C106" s="67" t="s">
        <v>217</v>
      </c>
      <c r="D106" s="67" t="s">
        <v>217</v>
      </c>
      <c r="E106" s="67"/>
      <c r="F106" s="67"/>
      <c r="G106" s="67" t="s">
        <v>104</v>
      </c>
      <c r="H106" s="65">
        <v>211</v>
      </c>
      <c r="I106" s="65">
        <v>207</v>
      </c>
      <c r="J106" s="65">
        <v>205</v>
      </c>
      <c r="K106" s="28"/>
      <c r="L106" s="63"/>
      <c r="M106" s="57"/>
      <c r="N106" s="57"/>
      <c r="O106" s="57"/>
      <c r="P106" s="11">
        <f>IF(L106="",0,(SUMIF($G$20:$G$1085,L106,$I$20:$I$1085)))</f>
        <v>0</v>
      </c>
      <c r="Q106" s="12">
        <f>IF(L106="",-1,(-($N$6-(P106/M106))/$N$6))</f>
        <v>-1</v>
      </c>
      <c r="R106" s="11">
        <f>IF(L106="",0,(SUMIF($G$19:$G$1085,L106,$J$19:$J$1085)))</f>
        <v>0</v>
      </c>
      <c r="S106" s="12">
        <f>IF(L106="",-1,(-($O$6-(R106/M106))/$O$6))</f>
        <v>-1</v>
      </c>
      <c r="T106" s="8"/>
      <c r="W106" s="37"/>
    </row>
    <row r="107" spans="1:23" ht="16.350000000000001" customHeight="1">
      <c r="A107" s="9"/>
      <c r="B107" s="64"/>
      <c r="C107" s="68"/>
      <c r="D107" s="67"/>
      <c r="E107" s="67"/>
      <c r="F107" s="67"/>
      <c r="G107" s="67"/>
      <c r="H107" s="65"/>
      <c r="I107" s="65"/>
      <c r="J107" s="65"/>
      <c r="K107" s="28"/>
      <c r="L107" s="63"/>
      <c r="M107" s="57"/>
      <c r="N107" s="57"/>
      <c r="O107" s="57"/>
      <c r="P107" s="11">
        <f>IF(L107="",0,(SUMIF($G$20:$G$1085,L107,$I$20:$I$1085)))</f>
        <v>0</v>
      </c>
      <c r="Q107" s="12">
        <f>IF(L107="",-1,(-($N$6-(P107/M107))/$N$6))</f>
        <v>-1</v>
      </c>
      <c r="R107" s="11">
        <f>IF(L107="",0,(SUMIF($G$19:$G$1085,L107,$J$19:$J$1085)))</f>
        <v>0</v>
      </c>
      <c r="S107" s="12">
        <f>IF(L107="",-1,(-($O$6-(R107/M107))/$O$6))</f>
        <v>-1</v>
      </c>
      <c r="T107" s="8"/>
      <c r="W107" s="37"/>
    </row>
    <row r="108" spans="1:23" ht="16.350000000000001" customHeight="1">
      <c r="A108" s="9"/>
      <c r="B108" s="64" t="s">
        <v>218</v>
      </c>
      <c r="C108" s="67" t="s">
        <v>219</v>
      </c>
      <c r="D108" s="67" t="s">
        <v>219</v>
      </c>
      <c r="E108" s="67"/>
      <c r="F108" s="67"/>
      <c r="G108" s="67" t="s">
        <v>108</v>
      </c>
      <c r="H108" s="65">
        <v>113</v>
      </c>
      <c r="I108" s="65">
        <v>112</v>
      </c>
      <c r="J108" s="65">
        <v>120</v>
      </c>
      <c r="K108" s="28"/>
      <c r="L108" s="63"/>
      <c r="M108" s="57"/>
      <c r="N108" s="57"/>
      <c r="O108" s="57"/>
      <c r="P108" s="11">
        <f>IF(L108="",0,(SUMIF($G$20:$G$1085,L108,$I$20:$I$1085)))</f>
        <v>0</v>
      </c>
      <c r="Q108" s="12">
        <f>IF(L108="",-1,(-($N$6-(P108/M108))/$N$6))</f>
        <v>-1</v>
      </c>
      <c r="R108" s="11">
        <f>IF(L108="",0,(SUMIF($G$19:$G$1085,L108,$J$19:$J$1085)))</f>
        <v>0</v>
      </c>
      <c r="S108" s="12">
        <f>IF(L108="",-1,(-($O$6-(R108/M108))/$O$6))</f>
        <v>-1</v>
      </c>
      <c r="T108" s="8"/>
      <c r="W108" s="37"/>
    </row>
    <row r="109" spans="1:23" ht="16.350000000000001" customHeight="1">
      <c r="A109" s="9"/>
      <c r="B109" s="64" t="s">
        <v>220</v>
      </c>
      <c r="C109" s="67" t="s">
        <v>221</v>
      </c>
      <c r="D109" s="67"/>
      <c r="E109" s="67"/>
      <c r="F109" s="67"/>
      <c r="G109" s="67" t="s">
        <v>108</v>
      </c>
      <c r="H109" s="65">
        <v>805</v>
      </c>
      <c r="I109" s="65">
        <v>775</v>
      </c>
      <c r="J109" s="65">
        <v>791</v>
      </c>
      <c r="K109" s="28"/>
      <c r="L109" s="63"/>
      <c r="M109" s="57"/>
      <c r="N109" s="57"/>
      <c r="O109" s="57"/>
      <c r="P109" s="11">
        <f>IF(L109="",0,(SUMIF($G$20:$G$1085,L109,$I$20:$I$1085)))</f>
        <v>0</v>
      </c>
      <c r="Q109" s="12">
        <f>IF(L109="",-1,(-($N$6-(P109/M109))/$N$6))</f>
        <v>-1</v>
      </c>
      <c r="R109" s="11">
        <f>IF(L109="",0,(SUMIF($G$19:$G$1085,L109,$J$19:$J$1085)))</f>
        <v>0</v>
      </c>
      <c r="S109" s="12">
        <f>IF(L109="",-1,(-($O$6-(R109/M109))/$O$6))</f>
        <v>-1</v>
      </c>
      <c r="T109" s="8"/>
      <c r="W109" s="37"/>
    </row>
    <row r="110" spans="1:23" ht="16.350000000000001" customHeight="1">
      <c r="A110" s="9"/>
      <c r="B110" s="64" t="s">
        <v>222</v>
      </c>
      <c r="C110" s="67" t="s">
        <v>223</v>
      </c>
      <c r="D110" s="67" t="s">
        <v>223</v>
      </c>
      <c r="E110" s="67"/>
      <c r="F110" s="67"/>
      <c r="G110" s="67" t="s">
        <v>108</v>
      </c>
      <c r="H110" s="65">
        <v>504</v>
      </c>
      <c r="I110" s="65">
        <v>520</v>
      </c>
      <c r="J110" s="65">
        <v>515</v>
      </c>
      <c r="K110" s="28"/>
      <c r="L110" s="63"/>
      <c r="M110" s="57"/>
      <c r="N110" s="57"/>
      <c r="O110" s="57"/>
      <c r="P110" s="11">
        <f>IF(L110="",0,(SUMIF($G$20:$G$1085,L110,$I$20:$I$1085)))</f>
        <v>0</v>
      </c>
      <c r="Q110" s="12">
        <f>IF(L110="",-1,(-($N$6-(P110/M110))/$N$6))</f>
        <v>-1</v>
      </c>
      <c r="R110" s="11">
        <f>IF(L110="",0,(SUMIF($G$19:$G$1085,L110,$J$19:$J$1085)))</f>
        <v>0</v>
      </c>
      <c r="S110" s="12">
        <f>IF(L110="",-1,(-($O$6-(R110/M110))/$O$6))</f>
        <v>-1</v>
      </c>
      <c r="T110" s="8"/>
      <c r="W110" s="37"/>
    </row>
    <row r="111" spans="1:23" ht="16.350000000000001" customHeight="1">
      <c r="A111" s="9"/>
      <c r="B111" s="64" t="s">
        <v>224</v>
      </c>
      <c r="C111" s="67" t="s">
        <v>225</v>
      </c>
      <c r="D111" s="67" t="s">
        <v>225</v>
      </c>
      <c r="E111" s="67"/>
      <c r="F111" s="67"/>
      <c r="G111" s="67" t="s">
        <v>108</v>
      </c>
      <c r="H111" s="65">
        <v>419</v>
      </c>
      <c r="I111" s="65">
        <v>424</v>
      </c>
      <c r="J111" s="65">
        <v>432</v>
      </c>
      <c r="K111" s="28"/>
      <c r="L111" s="63"/>
      <c r="M111" s="57"/>
      <c r="N111" s="57"/>
      <c r="O111" s="57"/>
      <c r="P111" s="11">
        <f>IF(L111="",0,(SUMIF($G$20:$G$1085,L111,$I$20:$I$1085)))</f>
        <v>0</v>
      </c>
      <c r="Q111" s="12">
        <f>IF(L111="",-1,(-($N$6-(P111/M111))/$N$6))</f>
        <v>-1</v>
      </c>
      <c r="R111" s="11">
        <f>IF(L111="",0,(SUMIF($G$19:$G$1085,L111,$J$19:$J$1085)))</f>
        <v>0</v>
      </c>
      <c r="S111" s="12">
        <f>IF(L111="",-1,(-($O$6-(R111/M111))/$O$6))</f>
        <v>-1</v>
      </c>
      <c r="T111" s="8"/>
      <c r="W111" s="37"/>
    </row>
    <row r="112" spans="1:23" ht="16.350000000000001" customHeight="1">
      <c r="A112" s="9"/>
      <c r="B112" s="64" t="s">
        <v>226</v>
      </c>
      <c r="C112" s="67" t="s">
        <v>227</v>
      </c>
      <c r="D112" s="67" t="s">
        <v>227</v>
      </c>
      <c r="E112" s="67"/>
      <c r="F112" s="67"/>
      <c r="G112" s="67" t="s">
        <v>108</v>
      </c>
      <c r="H112" s="65">
        <v>13</v>
      </c>
      <c r="I112" s="65">
        <v>12</v>
      </c>
      <c r="J112" s="65">
        <v>14</v>
      </c>
      <c r="K112" s="28"/>
      <c r="L112" s="63"/>
      <c r="M112" s="57"/>
      <c r="N112" s="57"/>
      <c r="O112" s="57"/>
      <c r="P112" s="11">
        <f>IF(L112="",0,(SUMIF($G$20:$G$1085,L112,$I$20:$I$1085)))</f>
        <v>0</v>
      </c>
      <c r="Q112" s="12">
        <f>IF(L112="",-1,(-($N$6-(P112/M112))/$N$6))</f>
        <v>-1</v>
      </c>
      <c r="R112" s="11">
        <f>IF(L112="",0,(SUMIF($G$19:$G$1085,L112,$J$19:$J$1085)))</f>
        <v>0</v>
      </c>
      <c r="S112" s="12">
        <f>IF(L112="",-1,(-($O$6-(R112/M112))/$O$6))</f>
        <v>-1</v>
      </c>
      <c r="T112" s="8"/>
      <c r="W112" s="37"/>
    </row>
    <row r="113" spans="1:23" ht="16.350000000000001" customHeight="1">
      <c r="A113" s="9"/>
      <c r="B113" s="64"/>
      <c r="C113" s="68"/>
      <c r="D113" s="67"/>
      <c r="E113" s="67"/>
      <c r="F113" s="67"/>
      <c r="G113" s="67"/>
      <c r="H113" s="65"/>
      <c r="I113" s="65"/>
      <c r="J113" s="65"/>
      <c r="K113" s="28"/>
      <c r="L113" s="63"/>
      <c r="M113" s="57"/>
      <c r="N113" s="57"/>
      <c r="O113" s="57"/>
      <c r="P113" s="11">
        <f>IF(L113="",0,(SUMIF($G$20:$G$1085,L113,$I$20:$I$1085)))</f>
        <v>0</v>
      </c>
      <c r="Q113" s="12">
        <f>IF(L113="",-1,(-($N$6-(P113/M113))/$N$6))</f>
        <v>-1</v>
      </c>
      <c r="R113" s="11">
        <f>IF(L113="",0,(SUMIF($G$19:$G$1085,L113,$J$19:$J$1085)))</f>
        <v>0</v>
      </c>
      <c r="S113" s="12">
        <f>IF(L113="",-1,(-($O$6-(R113/M113))/$O$6))</f>
        <v>-1</v>
      </c>
      <c r="T113" s="8"/>
      <c r="W113" s="37"/>
    </row>
    <row r="114" spans="1:23" ht="16.350000000000001" customHeight="1">
      <c r="A114" s="9"/>
      <c r="B114" s="64" t="s">
        <v>228</v>
      </c>
      <c r="C114" s="67" t="s">
        <v>229</v>
      </c>
      <c r="D114" s="67" t="s">
        <v>229</v>
      </c>
      <c r="E114" s="67"/>
      <c r="F114" s="67"/>
      <c r="G114" s="67" t="s">
        <v>110</v>
      </c>
      <c r="H114" s="65">
        <v>460</v>
      </c>
      <c r="I114" s="65">
        <v>455</v>
      </c>
      <c r="J114" s="65">
        <v>481</v>
      </c>
      <c r="K114" s="28"/>
      <c r="L114" s="63"/>
      <c r="M114" s="57"/>
      <c r="N114" s="57"/>
      <c r="O114" s="57"/>
      <c r="P114" s="11">
        <f>IF(L114="",0,(SUMIF($G$20:$G$1085,L114,$I$20:$I$1085)))</f>
        <v>0</v>
      </c>
      <c r="Q114" s="12">
        <f>IF(L114="",-1,(-($N$6-(P114/M114))/$N$6))</f>
        <v>-1</v>
      </c>
      <c r="R114" s="11">
        <f>IF(L114="",0,(SUMIF($G$19:$G$1085,L114,$J$19:$J$1085)))</f>
        <v>0</v>
      </c>
      <c r="S114" s="12">
        <f>IF(L114="",-1,(-($O$6-(R114/M114))/$O$6))</f>
        <v>-1</v>
      </c>
      <c r="T114" s="8"/>
      <c r="W114" s="37"/>
    </row>
    <row r="115" spans="1:23" ht="16.350000000000001" customHeight="1">
      <c r="A115" s="9"/>
      <c r="B115" s="64" t="s">
        <v>230</v>
      </c>
      <c r="C115" s="67" t="s">
        <v>231</v>
      </c>
      <c r="D115" s="67" t="s">
        <v>231</v>
      </c>
      <c r="E115" s="67"/>
      <c r="F115" s="67"/>
      <c r="G115" s="67" t="s">
        <v>110</v>
      </c>
      <c r="H115" s="65">
        <v>230</v>
      </c>
      <c r="I115" s="65">
        <v>216</v>
      </c>
      <c r="J115" s="65">
        <v>214</v>
      </c>
      <c r="K115" s="28"/>
      <c r="L115" s="3"/>
      <c r="M115" s="2"/>
      <c r="N115" s="2"/>
      <c r="O115" s="2"/>
      <c r="P115" s="11">
        <f>IF(L115="",0,(SUMIF($G$20:$G$1085,L115,$I$20:$I$1085)))</f>
        <v>0</v>
      </c>
      <c r="Q115" s="12">
        <f>IF(L115="",-1,(-($N$6-(P115/M115))/$N$6))</f>
        <v>-1</v>
      </c>
      <c r="R115" s="11">
        <f>IF(L115="",0,(SUMIF($G$19:$G$1085,L115,$J$19:$J$1085)))</f>
        <v>0</v>
      </c>
      <c r="S115" s="12">
        <f>IF(L115="",-1,(-($O$6-(R115/M115))/$O$6))</f>
        <v>-1</v>
      </c>
      <c r="T115" s="8"/>
      <c r="W115" s="37"/>
    </row>
    <row r="116" spans="1:23" ht="16.350000000000001" customHeight="1">
      <c r="A116" s="9"/>
      <c r="B116" s="64" t="s">
        <v>232</v>
      </c>
      <c r="C116" s="67" t="s">
        <v>233</v>
      </c>
      <c r="D116" s="67" t="s">
        <v>233</v>
      </c>
      <c r="E116" s="67"/>
      <c r="F116" s="67"/>
      <c r="G116" s="67" t="s">
        <v>110</v>
      </c>
      <c r="H116" s="65">
        <v>395</v>
      </c>
      <c r="I116" s="65">
        <v>381</v>
      </c>
      <c r="J116" s="65">
        <v>384</v>
      </c>
      <c r="K116" s="28"/>
      <c r="L116" s="3"/>
      <c r="M116" s="2"/>
      <c r="N116" s="2"/>
      <c r="O116" s="2"/>
      <c r="P116" s="11">
        <f>IF(L116="",0,(SUMIF($G$20:$G$1085,L116,$I$20:$I$1085)))</f>
        <v>0</v>
      </c>
      <c r="Q116" s="12">
        <f>IF(L116="",-1,(-($N$6-(P116/M116))/$N$6))</f>
        <v>-1</v>
      </c>
      <c r="R116" s="11">
        <f>IF(L116="",0,(SUMIF($G$19:$G$1085,L116,$J$19:$J$1085)))</f>
        <v>0</v>
      </c>
      <c r="S116" s="12">
        <f>IF(L116="",-1,(-($O$6-(R116/M116))/$O$6))</f>
        <v>-1</v>
      </c>
      <c r="T116" s="8"/>
      <c r="W116" s="37"/>
    </row>
    <row r="117" spans="1:23" ht="16.350000000000001" customHeight="1">
      <c r="A117" s="9"/>
      <c r="B117" s="64" t="s">
        <v>234</v>
      </c>
      <c r="C117" s="67" t="s">
        <v>110</v>
      </c>
      <c r="D117" s="67" t="s">
        <v>235</v>
      </c>
      <c r="E117" s="67"/>
      <c r="F117" s="67"/>
      <c r="G117" s="67" t="s">
        <v>110</v>
      </c>
      <c r="H117" s="65">
        <v>582</v>
      </c>
      <c r="I117" s="65">
        <v>601</v>
      </c>
      <c r="J117" s="65">
        <v>621</v>
      </c>
      <c r="K117" s="28"/>
      <c r="L117" s="3"/>
      <c r="M117" s="2"/>
      <c r="N117" s="2"/>
      <c r="O117" s="2"/>
      <c r="P117" s="11">
        <f>IF(L117="",0,(SUMIF($G$20:$G$1085,L117,$I$20:$I$1085)))</f>
        <v>0</v>
      </c>
      <c r="Q117" s="12">
        <f>IF(L117="",-1,(-($N$6-(P117/M117))/$N$6))</f>
        <v>-1</v>
      </c>
      <c r="R117" s="11">
        <f>IF(L117="",0,(SUMIF($G$19:$G$1085,L117,$J$19:$J$1085)))</f>
        <v>0</v>
      </c>
      <c r="S117" s="12">
        <f>IF(L117="",-1,(-($O$6-(R117/M117))/$O$6))</f>
        <v>-1</v>
      </c>
      <c r="T117" s="8"/>
      <c r="W117" s="37"/>
    </row>
    <row r="118" spans="1:23" ht="16.350000000000001" customHeight="1">
      <c r="A118" s="9"/>
      <c r="B118" s="64"/>
      <c r="C118" s="68"/>
      <c r="D118" s="67"/>
      <c r="E118" s="67"/>
      <c r="F118" s="67"/>
      <c r="G118" s="67"/>
      <c r="H118" s="65"/>
      <c r="I118" s="65"/>
      <c r="J118" s="65"/>
      <c r="K118" s="28"/>
      <c r="L118" s="3"/>
      <c r="M118" s="2"/>
      <c r="N118" s="2"/>
      <c r="O118" s="2"/>
      <c r="P118" s="11">
        <f>IF(L118="",0,(SUMIF($G$20:$G$1085,L118,$I$20:$I$1085)))</f>
        <v>0</v>
      </c>
      <c r="Q118" s="12">
        <f>IF(L118="",-1,(-($N$6-(P118/M118))/$N$6))</f>
        <v>-1</v>
      </c>
      <c r="R118" s="11">
        <f>IF(L118="",0,(SUMIF($G$19:$G$1085,L118,$J$19:$J$1085)))</f>
        <v>0</v>
      </c>
      <c r="S118" s="12">
        <f>IF(L118="",-1,(-($O$6-(R118/M118))/$O$6))</f>
        <v>-1</v>
      </c>
      <c r="T118" s="8"/>
      <c r="W118" s="37"/>
    </row>
    <row r="119" spans="1:23" ht="16.350000000000001" customHeight="1">
      <c r="A119" s="9"/>
      <c r="B119" s="64" t="s">
        <v>236</v>
      </c>
      <c r="C119" s="67" t="s">
        <v>237</v>
      </c>
      <c r="D119" s="67" t="s">
        <v>238</v>
      </c>
      <c r="E119" s="67"/>
      <c r="F119" s="67" t="s">
        <v>239</v>
      </c>
      <c r="G119" s="67" t="s">
        <v>112</v>
      </c>
      <c r="H119" s="65">
        <v>92</v>
      </c>
      <c r="I119" s="65">
        <v>99</v>
      </c>
      <c r="J119" s="65">
        <v>100</v>
      </c>
      <c r="K119" s="28"/>
      <c r="L119" s="3"/>
      <c r="M119" s="2"/>
      <c r="N119" s="2"/>
      <c r="O119" s="2"/>
      <c r="P119" s="11">
        <f>IF(L119="",0,(SUMIF($G$20:$G$1085,L119,$I$20:$I$1085)))</f>
        <v>0</v>
      </c>
      <c r="Q119" s="12">
        <f>IF(L119="",-1,(-($N$6-(P119/M119))/$N$6))</f>
        <v>-1</v>
      </c>
      <c r="R119" s="11">
        <f>IF(L119="",0,(SUMIF($G$19:$G$1085,L119,$J$19:$J$1085)))</f>
        <v>0</v>
      </c>
      <c r="S119" s="12">
        <f>IF(L119="",-1,(-($O$6-(R119/M119))/$O$6))</f>
        <v>-1</v>
      </c>
      <c r="T119" s="8"/>
      <c r="W119" s="37"/>
    </row>
    <row r="120" spans="1:23" ht="16.350000000000001" customHeight="1">
      <c r="A120" s="9"/>
      <c r="B120" s="64" t="s">
        <v>240</v>
      </c>
      <c r="C120" s="67" t="s">
        <v>241</v>
      </c>
      <c r="D120" s="67" t="s">
        <v>238</v>
      </c>
      <c r="E120" s="67"/>
      <c r="F120" s="67" t="s">
        <v>239</v>
      </c>
      <c r="G120" s="67" t="s">
        <v>112</v>
      </c>
      <c r="H120" s="65">
        <v>305</v>
      </c>
      <c r="I120" s="65">
        <v>297</v>
      </c>
      <c r="J120" s="65">
        <v>298</v>
      </c>
      <c r="K120" s="28"/>
      <c r="L120" s="3"/>
      <c r="M120" s="2"/>
      <c r="N120" s="2"/>
      <c r="O120" s="2"/>
      <c r="P120" s="11">
        <f>IF(L120="",0,(SUMIF($G$20:$G$1085,L120,$I$20:$I$1085)))</f>
        <v>0</v>
      </c>
      <c r="Q120" s="12">
        <f>IF(L120="",-1,(-($N$6-(P120/M120))/$N$6))</f>
        <v>-1</v>
      </c>
      <c r="R120" s="11">
        <f>IF(L120="",0,(SUMIF($G$19:$G$1085,L120,$J$19:$J$1085)))</f>
        <v>0</v>
      </c>
      <c r="S120" s="12">
        <f>IF(L120="",-1,(-($O$6-(R120/M120))/$O$6))</f>
        <v>-1</v>
      </c>
      <c r="T120" s="8"/>
      <c r="W120" s="37"/>
    </row>
    <row r="121" spans="1:23" ht="16.350000000000001" customHeight="1">
      <c r="A121" s="9"/>
      <c r="B121" s="64" t="s">
        <v>242</v>
      </c>
      <c r="C121" s="67" t="s">
        <v>243</v>
      </c>
      <c r="D121" s="67" t="s">
        <v>243</v>
      </c>
      <c r="E121" s="67"/>
      <c r="F121" s="67"/>
      <c r="G121" s="67" t="s">
        <v>112</v>
      </c>
      <c r="H121" s="65">
        <v>212</v>
      </c>
      <c r="I121" s="65">
        <v>198</v>
      </c>
      <c r="J121" s="65">
        <v>218</v>
      </c>
      <c r="K121" s="28"/>
      <c r="L121" s="3"/>
      <c r="M121" s="2"/>
      <c r="N121" s="2"/>
      <c r="O121" s="2"/>
      <c r="P121" s="11">
        <f>IF(L121="",0,(SUMIF($G$20:$G$1085,L121,$I$20:$I$1085)))</f>
        <v>0</v>
      </c>
      <c r="Q121" s="12">
        <f>IF(L121="",-1,(-($N$6-(P121/M121))/$N$6))</f>
        <v>-1</v>
      </c>
      <c r="R121" s="11">
        <f>IF(L121="",0,(SUMIF($G$19:$G$1085,L121,$J$19:$J$1085)))</f>
        <v>0</v>
      </c>
      <c r="S121" s="12">
        <f>IF(L121="",-1,(-($O$6-(R121/M121))/$O$6))</f>
        <v>-1</v>
      </c>
      <c r="T121" s="8"/>
      <c r="W121" s="37"/>
    </row>
    <row r="122" spans="1:23" ht="16.350000000000001" customHeight="1">
      <c r="A122" s="9"/>
      <c r="B122" s="64" t="s">
        <v>244</v>
      </c>
      <c r="C122" s="67" t="s">
        <v>245</v>
      </c>
      <c r="D122" s="67" t="s">
        <v>238</v>
      </c>
      <c r="E122" s="67"/>
      <c r="F122" s="67" t="s">
        <v>239</v>
      </c>
      <c r="G122" s="67" t="s">
        <v>112</v>
      </c>
      <c r="H122" s="65">
        <v>35</v>
      </c>
      <c r="I122" s="65">
        <v>30</v>
      </c>
      <c r="J122" s="65">
        <v>34</v>
      </c>
      <c r="K122" s="28"/>
      <c r="L122" s="3"/>
      <c r="M122" s="2"/>
      <c r="N122" s="2"/>
      <c r="O122" s="2"/>
      <c r="P122" s="11">
        <f>IF(L122="",0,(SUMIF($G$20:$G$1085,L122,$I$20:$I$1085)))</f>
        <v>0</v>
      </c>
      <c r="Q122" s="12">
        <f>IF(L122="",-1,(-($N$6-(P122/M122))/$N$6))</f>
        <v>-1</v>
      </c>
      <c r="R122" s="11">
        <f>IF(L122="",0,(SUMIF($G$19:$G$1085,L122,$J$19:$J$1085)))</f>
        <v>0</v>
      </c>
      <c r="S122" s="12">
        <f>IF(L122="",-1,(-($O$6-(R122/M122))/$O$6))</f>
        <v>-1</v>
      </c>
      <c r="T122" s="8"/>
      <c r="W122" s="37"/>
    </row>
    <row r="123" spans="1:23" ht="16.350000000000001" customHeight="1">
      <c r="A123" s="9"/>
      <c r="B123" s="64" t="s">
        <v>246</v>
      </c>
      <c r="C123" s="67" t="s">
        <v>247</v>
      </c>
      <c r="D123" s="67" t="s">
        <v>247</v>
      </c>
      <c r="E123" s="67"/>
      <c r="F123" s="67"/>
      <c r="G123" s="67" t="s">
        <v>112</v>
      </c>
      <c r="H123" s="65">
        <v>327</v>
      </c>
      <c r="I123" s="65">
        <v>331</v>
      </c>
      <c r="J123" s="65">
        <v>333</v>
      </c>
      <c r="K123" s="28"/>
      <c r="L123" s="3"/>
      <c r="M123" s="2"/>
      <c r="N123" s="2"/>
      <c r="O123" s="2"/>
      <c r="P123" s="11">
        <f>IF(L123="",0,(SUMIF($G$20:$G$1085,L123,$I$20:$I$1085)))</f>
        <v>0</v>
      </c>
      <c r="Q123" s="12">
        <f>IF(L123="",-1,(-($N$6-(P123/M123))/$N$6))</f>
        <v>-1</v>
      </c>
      <c r="R123" s="11">
        <f>IF(L123="",0,(SUMIF($G$19:$G$1085,L123,$J$19:$J$1085)))</f>
        <v>0</v>
      </c>
      <c r="S123" s="12">
        <f>IF(L123="",-1,(-($O$6-(R123/M123))/$O$6))</f>
        <v>-1</v>
      </c>
      <c r="T123" s="8"/>
      <c r="W123" s="37"/>
    </row>
    <row r="124" spans="1:23" ht="16.350000000000001" customHeight="1">
      <c r="A124" s="9"/>
      <c r="B124" s="64" t="s">
        <v>248</v>
      </c>
      <c r="C124" s="67" t="s">
        <v>249</v>
      </c>
      <c r="D124" s="67" t="s">
        <v>250</v>
      </c>
      <c r="E124" s="67"/>
      <c r="F124" s="67"/>
      <c r="G124" s="67" t="s">
        <v>112</v>
      </c>
      <c r="H124" s="65">
        <v>87</v>
      </c>
      <c r="I124" s="65">
        <v>86</v>
      </c>
      <c r="J124" s="65">
        <v>95</v>
      </c>
      <c r="K124" s="28"/>
      <c r="L124" s="3"/>
      <c r="M124" s="2"/>
      <c r="N124" s="2"/>
      <c r="O124" s="2"/>
      <c r="P124" s="11">
        <f>IF(L124="",0,(SUMIF($G$20:$G$1085,L124,$I$20:$I$1085)))</f>
        <v>0</v>
      </c>
      <c r="Q124" s="12">
        <f>IF(L124="",-1,(-($N$6-(P124/M124))/$N$6))</f>
        <v>-1</v>
      </c>
      <c r="R124" s="11">
        <f>IF(L124="",0,(SUMIF($G$19:$G$1085,L124,$J$19:$J$1085)))</f>
        <v>0</v>
      </c>
      <c r="S124" s="12">
        <f>IF(L124="",-1,(-($O$6-(R124/M124))/$O$6))</f>
        <v>-1</v>
      </c>
      <c r="T124" s="8"/>
      <c r="W124" s="37"/>
    </row>
    <row r="125" spans="1:23" ht="16.350000000000001" customHeight="1">
      <c r="A125" s="9"/>
      <c r="B125" s="64" t="s">
        <v>251</v>
      </c>
      <c r="C125" s="67" t="s">
        <v>252</v>
      </c>
      <c r="D125" s="67" t="s">
        <v>250</v>
      </c>
      <c r="E125" s="67"/>
      <c r="F125" s="67"/>
      <c r="G125" s="67" t="s">
        <v>112</v>
      </c>
      <c r="H125" s="65">
        <v>309</v>
      </c>
      <c r="I125" s="65">
        <v>308</v>
      </c>
      <c r="J125" s="65">
        <v>314</v>
      </c>
      <c r="K125" s="28"/>
      <c r="L125" s="3"/>
      <c r="M125" s="2"/>
      <c r="N125" s="2"/>
      <c r="O125" s="2"/>
      <c r="P125" s="11">
        <f>IF(L125="",0,(SUMIF($G$20:$G$1085,L125,$I$20:$I$1085)))</f>
        <v>0</v>
      </c>
      <c r="Q125" s="12">
        <f>IF(L125="",-1,(-($N$6-(P125/M125))/$N$6))</f>
        <v>-1</v>
      </c>
      <c r="R125" s="11">
        <f>IF(L125="",0,(SUMIF($G$19:$G$1085,L125,$J$19:$J$1085)))</f>
        <v>0</v>
      </c>
      <c r="S125" s="12">
        <f>IF(L125="",-1,(-($O$6-(R125/M125))/$O$6))</f>
        <v>-1</v>
      </c>
      <c r="T125" s="8"/>
      <c r="W125" s="37"/>
    </row>
    <row r="126" spans="1:23" ht="16.350000000000001" customHeight="1">
      <c r="A126" s="9"/>
      <c r="B126" s="64" t="s">
        <v>253</v>
      </c>
      <c r="C126" s="67" t="s">
        <v>254</v>
      </c>
      <c r="D126" s="67" t="s">
        <v>238</v>
      </c>
      <c r="E126" s="67"/>
      <c r="F126" s="67" t="s">
        <v>239</v>
      </c>
      <c r="G126" s="67" t="s">
        <v>112</v>
      </c>
      <c r="H126" s="65">
        <v>70</v>
      </c>
      <c r="I126" s="65">
        <v>72</v>
      </c>
      <c r="J126" s="65">
        <v>75</v>
      </c>
      <c r="K126" s="28"/>
      <c r="L126" s="3"/>
      <c r="M126" s="2"/>
      <c r="N126" s="2"/>
      <c r="O126" s="2"/>
      <c r="P126" s="11">
        <f>IF(L126="",0,(SUMIF($G$20:$G$1085,L126,$I$20:$I$1085)))</f>
        <v>0</v>
      </c>
      <c r="Q126" s="12">
        <f>IF(L126="",-1,(-($N$6-(P126/M126))/$N$6))</f>
        <v>-1</v>
      </c>
      <c r="R126" s="11">
        <f>IF(L126="",0,(SUMIF($G$19:$G$1085,L126,$J$19:$J$1085)))</f>
        <v>0</v>
      </c>
      <c r="S126" s="12">
        <f>IF(L126="",-1,(-($O$6-(R126/M126))/$O$6))</f>
        <v>-1</v>
      </c>
      <c r="T126" s="8"/>
      <c r="W126" s="37"/>
    </row>
    <row r="127" spans="1:23" ht="16.350000000000001" customHeight="1">
      <c r="A127" s="9"/>
      <c r="B127" s="64" t="s">
        <v>255</v>
      </c>
      <c r="C127" s="67" t="s">
        <v>256</v>
      </c>
      <c r="D127" s="67" t="s">
        <v>256</v>
      </c>
      <c r="E127" s="67"/>
      <c r="F127" s="67"/>
      <c r="G127" s="67" t="s">
        <v>112</v>
      </c>
      <c r="H127" s="65">
        <v>934</v>
      </c>
      <c r="I127" s="65">
        <v>923</v>
      </c>
      <c r="J127" s="65">
        <v>1006</v>
      </c>
      <c r="K127" s="28"/>
      <c r="L127" s="3"/>
      <c r="M127" s="2"/>
      <c r="N127" s="2"/>
      <c r="O127" s="2"/>
      <c r="P127" s="11">
        <f>IF(L127="",0,(SUMIF($G$20:$G$1085,L127,$I$20:$I$1085)))</f>
        <v>0</v>
      </c>
      <c r="Q127" s="12">
        <f>IF(L127="",-1,(-($N$6-(P127/M127))/$N$6))</f>
        <v>-1</v>
      </c>
      <c r="R127" s="11">
        <f>IF(L127="",0,(SUMIF($G$19:$G$1085,L127,$J$19:$J$1085)))</f>
        <v>0</v>
      </c>
      <c r="S127" s="12">
        <f>IF(L127="",-1,(-($O$6-(R127/M127))/$O$6))</f>
        <v>-1</v>
      </c>
      <c r="T127" s="8"/>
      <c r="W127" s="37"/>
    </row>
    <row r="128" spans="1:23" ht="16.350000000000001" customHeight="1">
      <c r="A128" s="9"/>
      <c r="B128" s="64" t="s">
        <v>257</v>
      </c>
      <c r="C128" s="67" t="s">
        <v>256</v>
      </c>
      <c r="D128" s="67" t="s">
        <v>256</v>
      </c>
      <c r="E128" s="67"/>
      <c r="F128" s="67"/>
      <c r="G128" s="67" t="s">
        <v>112</v>
      </c>
      <c r="H128" s="65">
        <v>1098</v>
      </c>
      <c r="I128" s="65">
        <v>1151</v>
      </c>
      <c r="J128" s="65">
        <v>1194</v>
      </c>
      <c r="K128" s="28"/>
      <c r="L128" s="3"/>
      <c r="M128" s="2"/>
      <c r="N128" s="2"/>
      <c r="O128" s="2"/>
      <c r="P128" s="11">
        <f>IF(L128="",0,(SUMIF($G$20:$G$1085,L128,$I$20:$I$1085)))</f>
        <v>0</v>
      </c>
      <c r="Q128" s="12">
        <f>IF(L128="",-1,(-($N$6-(P128/M128))/$N$6))</f>
        <v>-1</v>
      </c>
      <c r="R128" s="11">
        <f>IF(L128="",0,(SUMIF($G$19:$G$1085,L128,$J$19:$J$1085)))</f>
        <v>0</v>
      </c>
      <c r="S128" s="12">
        <f>IF(L128="",-1,(-($O$6-(R128/M128))/$O$6))</f>
        <v>-1</v>
      </c>
      <c r="T128" s="8"/>
      <c r="W128" s="37"/>
    </row>
    <row r="129" spans="1:23" ht="16.350000000000001" customHeight="1">
      <c r="A129" s="9"/>
      <c r="B129" s="64"/>
      <c r="C129" s="68"/>
      <c r="D129" s="67"/>
      <c r="E129" s="67"/>
      <c r="F129" s="67"/>
      <c r="G129" s="67"/>
      <c r="H129" s="65"/>
      <c r="I129" s="65"/>
      <c r="J129" s="65"/>
      <c r="K129" s="28"/>
      <c r="L129" s="3"/>
      <c r="M129" s="2"/>
      <c r="N129" s="2"/>
      <c r="O129" s="2"/>
      <c r="P129" s="11">
        <f>IF(L129="",0,(SUMIF($G$20:$G$1085,L129,$I$20:$I$1085)))</f>
        <v>0</v>
      </c>
      <c r="Q129" s="12">
        <f>IF(L129="",-1,(-($N$6-(P129/M129))/$N$6))</f>
        <v>-1</v>
      </c>
      <c r="R129" s="11">
        <f>IF(L129="",0,(SUMIF($G$19:$G$1085,L129,$J$19:$J$1085)))</f>
        <v>0</v>
      </c>
      <c r="S129" s="12">
        <f>IF(L129="",-1,(-($O$6-(R129/M129))/$O$6))</f>
        <v>-1</v>
      </c>
      <c r="T129" s="8"/>
      <c r="W129" s="37"/>
    </row>
    <row r="130" spans="1:23" ht="16.350000000000001" customHeight="1">
      <c r="A130" s="9"/>
      <c r="B130" s="64" t="s">
        <v>258</v>
      </c>
      <c r="C130" s="67" t="s">
        <v>259</v>
      </c>
      <c r="D130" s="67" t="s">
        <v>259</v>
      </c>
      <c r="E130" s="67"/>
      <c r="F130" s="67"/>
      <c r="G130" s="67" t="s">
        <v>114</v>
      </c>
      <c r="H130" s="65">
        <v>55</v>
      </c>
      <c r="I130" s="65">
        <v>49</v>
      </c>
      <c r="J130" s="65">
        <v>54</v>
      </c>
      <c r="K130" s="28"/>
      <c r="L130" s="3"/>
      <c r="M130" s="2"/>
      <c r="N130" s="2"/>
      <c r="O130" s="2"/>
      <c r="P130" s="11">
        <f>IF(L130="",0,(SUMIF($G$20:$G$1085,L130,$I$20:$I$1085)))</f>
        <v>0</v>
      </c>
      <c r="Q130" s="12">
        <f>IF(L130="",-1,(-($N$6-(P130/M130))/$N$6))</f>
        <v>-1</v>
      </c>
      <c r="R130" s="11">
        <f>IF(L130="",0,(SUMIF($G$19:$G$1085,L130,$J$19:$J$1085)))</f>
        <v>0</v>
      </c>
      <c r="S130" s="12">
        <f>IF(L130="",-1,(-($O$6-(R130/M130))/$O$6))</f>
        <v>-1</v>
      </c>
      <c r="T130" s="8"/>
      <c r="W130" s="37"/>
    </row>
    <row r="131" spans="1:23" ht="16.350000000000001" customHeight="1">
      <c r="A131" s="9"/>
      <c r="B131" s="64" t="s">
        <v>260</v>
      </c>
      <c r="C131" s="67" t="s">
        <v>261</v>
      </c>
      <c r="D131" s="67" t="s">
        <v>261</v>
      </c>
      <c r="E131" s="67"/>
      <c r="F131" s="67"/>
      <c r="G131" s="67" t="s">
        <v>114</v>
      </c>
      <c r="H131" s="65">
        <v>62</v>
      </c>
      <c r="I131" s="65">
        <v>60</v>
      </c>
      <c r="J131" s="65">
        <v>65</v>
      </c>
      <c r="K131" s="28"/>
      <c r="L131" s="3"/>
      <c r="M131" s="2"/>
      <c r="N131" s="2"/>
      <c r="O131" s="2"/>
      <c r="P131" s="11">
        <f>IF(L131="",0,(SUMIF($G$20:$G$1085,L131,$I$20:$I$1085)))</f>
        <v>0</v>
      </c>
      <c r="Q131" s="12">
        <f>IF(L131="",-1,(-($N$6-(P131/M131))/$N$6))</f>
        <v>-1</v>
      </c>
      <c r="R131" s="11">
        <f>IF(L131="",0,(SUMIF($G$19:$G$1085,L131,$J$19:$J$1085)))</f>
        <v>0</v>
      </c>
      <c r="S131" s="12">
        <f>IF(L131="",-1,(-($O$6-(R131/M131))/$O$6))</f>
        <v>-1</v>
      </c>
      <c r="T131" s="8"/>
      <c r="W131" s="37"/>
    </row>
    <row r="132" spans="1:23" ht="16.350000000000001" customHeight="1">
      <c r="A132" s="9"/>
      <c r="B132" s="64" t="s">
        <v>262</v>
      </c>
      <c r="C132" s="67" t="s">
        <v>263</v>
      </c>
      <c r="D132" s="67" t="s">
        <v>263</v>
      </c>
      <c r="E132" s="67"/>
      <c r="F132" s="67"/>
      <c r="G132" s="67" t="s">
        <v>114</v>
      </c>
      <c r="H132" s="65">
        <v>273</v>
      </c>
      <c r="I132" s="65">
        <v>263</v>
      </c>
      <c r="J132" s="65">
        <v>334</v>
      </c>
      <c r="K132" s="28"/>
      <c r="L132" s="3"/>
      <c r="M132" s="2"/>
      <c r="N132" s="2"/>
      <c r="O132" s="2"/>
      <c r="P132" s="11">
        <f>IF(L132="",0,(SUMIF($G$20:$G$1085,L132,$I$20:$I$1085)))</f>
        <v>0</v>
      </c>
      <c r="Q132" s="12">
        <f>IF(L132="",-1,(-($N$6-(P132/M132))/$N$6))</f>
        <v>-1</v>
      </c>
      <c r="R132" s="11">
        <f>IF(L132="",0,(SUMIF($G$19:$G$1085,L132,$J$19:$J$1085)))</f>
        <v>0</v>
      </c>
      <c r="S132" s="12">
        <f>IF(L132="",-1,(-($O$6-(R132/M132))/$O$6))</f>
        <v>-1</v>
      </c>
      <c r="T132" s="8"/>
      <c r="W132" s="37"/>
    </row>
    <row r="133" spans="1:23" ht="16.350000000000001" customHeight="1">
      <c r="A133" s="9"/>
      <c r="B133" s="64" t="s">
        <v>264</v>
      </c>
      <c r="C133" s="67" t="s">
        <v>265</v>
      </c>
      <c r="D133" s="67" t="s">
        <v>265</v>
      </c>
      <c r="E133" s="67"/>
      <c r="F133" s="67"/>
      <c r="G133" s="67" t="s">
        <v>114</v>
      </c>
      <c r="H133" s="65">
        <v>585</v>
      </c>
      <c r="I133" s="65">
        <v>589</v>
      </c>
      <c r="J133" s="65">
        <v>631</v>
      </c>
      <c r="K133" s="28"/>
      <c r="L133" s="3"/>
      <c r="M133" s="2"/>
      <c r="N133" s="2"/>
      <c r="O133" s="2"/>
      <c r="P133" s="11">
        <f>IF(L133="",0,(SUMIF($G$20:$G$1085,L133,$I$20:$I$1085)))</f>
        <v>0</v>
      </c>
      <c r="Q133" s="12">
        <f>IF(L133="",-1,(-($N$6-(P133/M133))/$N$6))</f>
        <v>-1</v>
      </c>
      <c r="R133" s="11">
        <f>IF(L133="",0,(SUMIF($G$19:$G$1085,L133,$J$19:$J$1085)))</f>
        <v>0</v>
      </c>
      <c r="S133" s="12">
        <f>IF(L133="",-1,(-($O$6-(R133/M133))/$O$6))</f>
        <v>-1</v>
      </c>
      <c r="T133" s="8"/>
      <c r="W133" s="37"/>
    </row>
    <row r="134" spans="1:23" ht="16.350000000000001" customHeight="1">
      <c r="A134" s="9"/>
      <c r="B134" s="64" t="s">
        <v>266</v>
      </c>
      <c r="C134" s="67" t="s">
        <v>267</v>
      </c>
      <c r="D134" s="67" t="s">
        <v>268</v>
      </c>
      <c r="E134" s="67"/>
      <c r="F134" s="67" t="s">
        <v>268</v>
      </c>
      <c r="G134" s="67" t="s">
        <v>114</v>
      </c>
      <c r="H134" s="65">
        <v>140</v>
      </c>
      <c r="I134" s="65">
        <v>129</v>
      </c>
      <c r="J134" s="65">
        <v>140</v>
      </c>
      <c r="K134" s="28"/>
      <c r="L134" s="3"/>
      <c r="M134" s="2"/>
      <c r="N134" s="2"/>
      <c r="O134" s="2"/>
      <c r="P134" s="11">
        <f>IF(L134="",0,(SUMIF($G$20:$G$1085,L134,$I$20:$I$1085)))</f>
        <v>0</v>
      </c>
      <c r="Q134" s="12">
        <f>IF(L134="",-1,(-($N$6-(P134/M134))/$N$6))</f>
        <v>-1</v>
      </c>
      <c r="R134" s="11">
        <f>IF(L134="",0,(SUMIF($G$19:$G$1085,L134,$J$19:$J$1085)))</f>
        <v>0</v>
      </c>
      <c r="S134" s="12">
        <f>IF(L134="",-1,(-($O$6-(R134/M134))/$O$6))</f>
        <v>-1</v>
      </c>
      <c r="T134" s="8"/>
      <c r="W134" s="37"/>
    </row>
    <row r="135" spans="1:23" ht="16.350000000000001" customHeight="1">
      <c r="A135" s="9"/>
      <c r="B135" s="64" t="s">
        <v>269</v>
      </c>
      <c r="C135" s="67" t="s">
        <v>270</v>
      </c>
      <c r="D135" s="67" t="s">
        <v>270</v>
      </c>
      <c r="E135" s="67"/>
      <c r="F135" s="67"/>
      <c r="G135" s="67" t="s">
        <v>114</v>
      </c>
      <c r="H135" s="65">
        <v>362</v>
      </c>
      <c r="I135" s="65">
        <v>374</v>
      </c>
      <c r="J135" s="65">
        <v>428</v>
      </c>
      <c r="K135" s="28"/>
      <c r="L135" s="3"/>
      <c r="M135" s="2"/>
      <c r="N135" s="2"/>
      <c r="O135" s="2"/>
      <c r="P135" s="11">
        <f>IF(L135="",0,(SUMIF($G$20:$G$1085,L135,$I$20:$I$1085)))</f>
        <v>0</v>
      </c>
      <c r="Q135" s="12">
        <f>IF(L135="",-1,(-($N$6-(P135/M135))/$N$6))</f>
        <v>-1</v>
      </c>
      <c r="R135" s="11">
        <f>IF(L135="",0,(SUMIF($G$19:$G$1085,L135,$J$19:$J$1085)))</f>
        <v>0</v>
      </c>
      <c r="S135" s="12">
        <f>IF(L135="",-1,(-($O$6-(R135/M135))/$O$6))</f>
        <v>-1</v>
      </c>
      <c r="T135" s="8"/>
      <c r="W135" s="37"/>
    </row>
    <row r="136" spans="1:23" ht="16.350000000000001" customHeight="1">
      <c r="A136" s="9"/>
      <c r="B136" s="64" t="s">
        <v>271</v>
      </c>
      <c r="C136" s="67" t="s">
        <v>114</v>
      </c>
      <c r="D136" s="67" t="s">
        <v>268</v>
      </c>
      <c r="E136" s="67"/>
      <c r="F136" s="67" t="s">
        <v>268</v>
      </c>
      <c r="G136" s="67" t="s">
        <v>114</v>
      </c>
      <c r="H136" s="65">
        <v>15</v>
      </c>
      <c r="I136" s="65">
        <v>15</v>
      </c>
      <c r="J136" s="65">
        <v>15</v>
      </c>
      <c r="K136" s="28"/>
      <c r="L136" s="3"/>
      <c r="M136" s="2"/>
      <c r="N136" s="2"/>
      <c r="O136" s="2"/>
      <c r="P136" s="11">
        <f>IF(L136="",0,(SUMIF($G$20:$G$1085,L136,$I$20:$I$1085)))</f>
        <v>0</v>
      </c>
      <c r="Q136" s="12">
        <f>IF(L136="",-1,(-($N$6-(P136/M136))/$N$6))</f>
        <v>-1</v>
      </c>
      <c r="R136" s="11">
        <f>IF(L136="",0,(SUMIF($G$19:$G$1085,L136,$J$19:$J$1085)))</f>
        <v>0</v>
      </c>
      <c r="S136" s="12">
        <f>IF(L136="",-1,(-($O$6-(R136/M136))/$O$6))</f>
        <v>-1</v>
      </c>
      <c r="T136" s="8"/>
      <c r="W136" s="37"/>
    </row>
    <row r="137" spans="1:23" ht="16.350000000000001" customHeight="1">
      <c r="A137" s="9"/>
      <c r="B137" s="64"/>
      <c r="C137" s="68"/>
      <c r="D137" s="67"/>
      <c r="E137" s="67"/>
      <c r="F137" s="67"/>
      <c r="G137" s="67"/>
      <c r="H137" s="65"/>
      <c r="I137" s="65"/>
      <c r="J137" s="65"/>
      <c r="K137" s="28"/>
      <c r="L137" s="3"/>
      <c r="M137" s="2"/>
      <c r="N137" s="2"/>
      <c r="O137" s="2"/>
      <c r="P137" s="11">
        <f>IF(L137="",0,(SUMIF($G$20:$G$1085,L137,$I$20:$I$1085)))</f>
        <v>0</v>
      </c>
      <c r="Q137" s="12">
        <f>IF(L137="",-1,(-($N$6-(P137/M137))/$N$6))</f>
        <v>-1</v>
      </c>
      <c r="R137" s="11">
        <f>IF(L137="",0,(SUMIF($G$19:$G$1085,L137,$J$19:$J$1085)))</f>
        <v>0</v>
      </c>
      <c r="S137" s="12">
        <f>IF(L137="",-1,(-($O$6-(R137/M137))/$O$6))</f>
        <v>-1</v>
      </c>
      <c r="T137" s="8"/>
      <c r="W137" s="37"/>
    </row>
    <row r="138" spans="1:23" ht="16.350000000000001" customHeight="1">
      <c r="A138" s="9"/>
      <c r="B138" s="64" t="s">
        <v>272</v>
      </c>
      <c r="C138" s="67" t="s">
        <v>117</v>
      </c>
      <c r="D138" s="67"/>
      <c r="E138" s="67"/>
      <c r="F138" s="67"/>
      <c r="G138" s="67" t="s">
        <v>117</v>
      </c>
      <c r="H138" s="65">
        <v>1263</v>
      </c>
      <c r="I138" s="65">
        <v>1260</v>
      </c>
      <c r="J138" s="65">
        <v>1272</v>
      </c>
      <c r="K138" s="28"/>
      <c r="L138" s="3"/>
      <c r="M138" s="2"/>
      <c r="N138" s="2"/>
      <c r="O138" s="2"/>
      <c r="P138" s="11">
        <f>IF(L138="",0,(SUMIF($G$20:$G$1085,L138,$I$20:$I$1085)))</f>
        <v>0</v>
      </c>
      <c r="Q138" s="12">
        <f>IF(L138="",-1,(-($N$6-(P138/M138))/$N$6))</f>
        <v>-1</v>
      </c>
      <c r="R138" s="11">
        <f>IF(L138="",0,(SUMIF($G$19:$G$1085,L138,$J$19:$J$1085)))</f>
        <v>0</v>
      </c>
      <c r="S138" s="12">
        <f>IF(L138="",-1,(-($O$6-(R138/M138))/$O$6))</f>
        <v>-1</v>
      </c>
      <c r="T138" s="8"/>
      <c r="W138" s="37"/>
    </row>
    <row r="139" spans="1:23" ht="16.350000000000001" customHeight="1">
      <c r="A139" s="9"/>
      <c r="B139" s="64" t="s">
        <v>273</v>
      </c>
      <c r="C139" s="67" t="s">
        <v>117</v>
      </c>
      <c r="D139" s="67"/>
      <c r="E139" s="67"/>
      <c r="F139" s="67"/>
      <c r="G139" s="67" t="s">
        <v>117</v>
      </c>
      <c r="H139" s="65">
        <v>1856</v>
      </c>
      <c r="I139" s="65">
        <v>1834</v>
      </c>
      <c r="J139" s="65">
        <v>1822</v>
      </c>
      <c r="K139" s="28"/>
      <c r="L139" s="3"/>
      <c r="M139" s="2"/>
      <c r="N139" s="2"/>
      <c r="O139" s="2"/>
      <c r="P139" s="11">
        <f>IF(L139="",0,(SUMIF($G$20:$G$1085,L139,$I$20:$I$1085)))</f>
        <v>0</v>
      </c>
      <c r="Q139" s="12">
        <f>IF(L139="",-1,(-($N$6-(P139/M139))/$N$6))</f>
        <v>-1</v>
      </c>
      <c r="R139" s="11">
        <f>IF(L139="",0,(SUMIF($G$19:$G$1085,L139,$J$19:$J$1085)))</f>
        <v>0</v>
      </c>
      <c r="S139" s="12">
        <f>IF(L139="",-1,(-($O$6-(R139/M139))/$O$6))</f>
        <v>-1</v>
      </c>
      <c r="T139" s="8"/>
      <c r="W139" s="37"/>
    </row>
    <row r="140" spans="1:23" ht="16.350000000000001" customHeight="1">
      <c r="A140" s="9"/>
      <c r="B140" s="64" t="s">
        <v>274</v>
      </c>
      <c r="C140" s="67" t="s">
        <v>117</v>
      </c>
      <c r="D140" s="67"/>
      <c r="E140" s="67"/>
      <c r="F140" s="67"/>
      <c r="G140" s="67" t="s">
        <v>117</v>
      </c>
      <c r="H140" s="65">
        <v>1010</v>
      </c>
      <c r="I140" s="65">
        <v>991</v>
      </c>
      <c r="J140" s="65">
        <v>1056</v>
      </c>
      <c r="K140" s="28"/>
      <c r="L140" s="3"/>
      <c r="M140" s="2"/>
      <c r="N140" s="2"/>
      <c r="O140" s="2"/>
      <c r="P140" s="11">
        <f>IF(L140="",0,(SUMIF($G$20:$G$1085,L140,$I$20:$I$1085)))</f>
        <v>0</v>
      </c>
      <c r="Q140" s="12">
        <f>IF(L140="",-1,(-($N$6-(P140/M140))/$N$6))</f>
        <v>-1</v>
      </c>
      <c r="R140" s="11">
        <f>IF(L140="",0,(SUMIF($G$19:$G$1085,L140,$J$19:$J$1085)))</f>
        <v>0</v>
      </c>
      <c r="S140" s="12">
        <f>IF(L140="",-1,(-($O$6-(R140/M140))/$O$6))</f>
        <v>-1</v>
      </c>
      <c r="T140" s="8"/>
      <c r="W140" s="37"/>
    </row>
    <row r="141" spans="1:23" ht="16.350000000000001" customHeight="1">
      <c r="A141" s="9"/>
      <c r="B141" s="64" t="s">
        <v>275</v>
      </c>
      <c r="C141" s="67" t="s">
        <v>117</v>
      </c>
      <c r="D141" s="67"/>
      <c r="E141" s="67"/>
      <c r="F141" s="67"/>
      <c r="G141" s="67" t="s">
        <v>117</v>
      </c>
      <c r="H141" s="65">
        <v>58</v>
      </c>
      <c r="I141" s="65">
        <v>55</v>
      </c>
      <c r="J141" s="65">
        <v>56</v>
      </c>
      <c r="K141" s="28"/>
      <c r="L141" s="3"/>
      <c r="M141" s="2"/>
      <c r="N141" s="2"/>
      <c r="O141" s="2"/>
      <c r="P141" s="11">
        <f>IF(L141="",0,(SUMIF($G$20:$G$1085,L141,$I$20:$I$1085)))</f>
        <v>0</v>
      </c>
      <c r="Q141" s="12">
        <f>IF(L141="",-1,(-($N$6-(P141/M141))/$N$6))</f>
        <v>-1</v>
      </c>
      <c r="R141" s="11">
        <f>IF(L141="",0,(SUMIF($G$19:$G$1085,L141,$J$19:$J$1085)))</f>
        <v>0</v>
      </c>
      <c r="S141" s="12">
        <f>IF(L141="",-1,(-($O$6-(R141/M141))/$O$6))</f>
        <v>-1</v>
      </c>
      <c r="T141" s="8"/>
      <c r="W141" s="37"/>
    </row>
    <row r="142" spans="1:23" ht="16.350000000000001" customHeight="1">
      <c r="A142" s="9"/>
      <c r="B142" s="64" t="s">
        <v>276</v>
      </c>
      <c r="C142" s="67" t="s">
        <v>117</v>
      </c>
      <c r="D142" s="67"/>
      <c r="E142" s="67"/>
      <c r="F142" s="67"/>
      <c r="G142" s="67" t="s">
        <v>117</v>
      </c>
      <c r="H142" s="65">
        <v>636</v>
      </c>
      <c r="I142" s="65">
        <v>613</v>
      </c>
      <c r="J142" s="65">
        <v>658</v>
      </c>
      <c r="K142" s="28"/>
      <c r="L142" s="3"/>
      <c r="M142" s="2"/>
      <c r="N142" s="2"/>
      <c r="O142" s="2"/>
      <c r="P142" s="11">
        <f>IF(L142="",0,(SUMIF($G$20:$G$1085,L142,$I$20:$I$1085)))</f>
        <v>0</v>
      </c>
      <c r="Q142" s="12">
        <f>IF(L142="",-1,(-($N$6-(P142/M142))/$N$6))</f>
        <v>-1</v>
      </c>
      <c r="R142" s="11">
        <f>IF(L142="",0,(SUMIF($G$19:$G$1085,L142,$J$19:$J$1085)))</f>
        <v>0</v>
      </c>
      <c r="S142" s="12">
        <f>IF(L142="",-1,(-($O$6-(R142/M142))/$O$6))</f>
        <v>-1</v>
      </c>
      <c r="T142" s="8"/>
      <c r="W142" s="37"/>
    </row>
    <row r="143" spans="1:23" ht="16.350000000000001" customHeight="1">
      <c r="A143" s="9"/>
      <c r="B143" s="64"/>
      <c r="C143" s="68"/>
      <c r="D143" s="67"/>
      <c r="E143" s="67"/>
      <c r="F143" s="67"/>
      <c r="G143" s="67"/>
      <c r="H143" s="65"/>
      <c r="I143" s="65"/>
      <c r="J143" s="65"/>
      <c r="K143" s="28"/>
      <c r="L143" s="3"/>
      <c r="M143" s="2"/>
      <c r="N143" s="2"/>
      <c r="O143" s="2"/>
      <c r="P143" s="11">
        <f>IF(L143="",0,(SUMIF($G$20:$G$1085,L143,$I$20:$I$1085)))</f>
        <v>0</v>
      </c>
      <c r="Q143" s="12">
        <f>IF(L143="",-1,(-($N$6-(P143/M143))/$N$6))</f>
        <v>-1</v>
      </c>
      <c r="R143" s="11">
        <f>IF(L143="",0,(SUMIF($G$19:$G$1085,L143,$J$19:$J$1085)))</f>
        <v>0</v>
      </c>
      <c r="S143" s="12">
        <f>IF(L143="",-1,(-($O$6-(R143/M143))/$O$6))</f>
        <v>-1</v>
      </c>
      <c r="T143" s="8"/>
      <c r="W143" s="37"/>
    </row>
    <row r="144" spans="1:23" ht="16.350000000000001" customHeight="1">
      <c r="A144" s="9"/>
      <c r="B144" s="64" t="s">
        <v>277</v>
      </c>
      <c r="C144" s="67" t="s">
        <v>118</v>
      </c>
      <c r="D144" s="67"/>
      <c r="E144" s="67"/>
      <c r="F144" s="67"/>
      <c r="G144" s="67" t="s">
        <v>118</v>
      </c>
      <c r="H144" s="65">
        <v>327</v>
      </c>
      <c r="I144" s="65">
        <v>325</v>
      </c>
      <c r="J144" s="65">
        <v>344</v>
      </c>
      <c r="K144" s="28"/>
      <c r="L144" s="3"/>
      <c r="M144" s="2"/>
      <c r="N144" s="2"/>
      <c r="O144" s="2"/>
      <c r="P144" s="11">
        <f>IF(L144="",0,(SUMIF($G$20:$G$1085,L144,$I$20:$I$1085)))</f>
        <v>0</v>
      </c>
      <c r="Q144" s="12">
        <f>IF(L144="",-1,(-($N$6-(P144/M144))/$N$6))</f>
        <v>-1</v>
      </c>
      <c r="R144" s="11">
        <f>IF(L144="",0,(SUMIF($G$19:$G$1085,L144,$J$19:$J$1085)))</f>
        <v>0</v>
      </c>
      <c r="S144" s="12">
        <f>IF(L144="",-1,(-($O$6-(R144/M144))/$O$6))</f>
        <v>-1</v>
      </c>
      <c r="T144" s="8"/>
      <c r="W144" s="37"/>
    </row>
    <row r="145" spans="1:23" ht="16.350000000000001" customHeight="1">
      <c r="A145" s="9"/>
      <c r="B145" s="64" t="s">
        <v>278</v>
      </c>
      <c r="C145" s="67" t="s">
        <v>118</v>
      </c>
      <c r="D145" s="67"/>
      <c r="E145" s="67"/>
      <c r="F145" s="67"/>
      <c r="G145" s="67" t="s">
        <v>118</v>
      </c>
      <c r="H145" s="65">
        <v>1142</v>
      </c>
      <c r="I145" s="65">
        <v>1134</v>
      </c>
      <c r="J145" s="65">
        <v>1160</v>
      </c>
      <c r="K145" s="28"/>
      <c r="L145" s="3"/>
      <c r="M145" s="2"/>
      <c r="N145" s="2"/>
      <c r="O145" s="2"/>
      <c r="P145" s="11">
        <f>IF(L145="",0,(SUMIF($G$20:$G$1085,L145,$I$20:$I$1085)))</f>
        <v>0</v>
      </c>
      <c r="Q145" s="12">
        <f>IF(L145="",-1,(-($N$6-(P145/M145))/$N$6))</f>
        <v>-1</v>
      </c>
      <c r="R145" s="11">
        <f>IF(L145="",0,(SUMIF($G$19:$G$1085,L145,$J$19:$J$1085)))</f>
        <v>0</v>
      </c>
      <c r="S145" s="12">
        <f>IF(L145="",-1,(-($O$6-(R145/M145))/$O$6))</f>
        <v>-1</v>
      </c>
      <c r="T145" s="8"/>
      <c r="W145" s="37"/>
    </row>
    <row r="146" spans="1:23" ht="16.350000000000001" customHeight="1">
      <c r="A146" s="9"/>
      <c r="B146" s="64" t="s">
        <v>279</v>
      </c>
      <c r="C146" s="67" t="s">
        <v>118</v>
      </c>
      <c r="D146" s="67"/>
      <c r="E146" s="67"/>
      <c r="F146" s="67"/>
      <c r="G146" s="67" t="s">
        <v>118</v>
      </c>
      <c r="H146" s="65">
        <v>1883</v>
      </c>
      <c r="I146" s="65">
        <v>1874</v>
      </c>
      <c r="J146" s="65">
        <v>1979</v>
      </c>
      <c r="K146" s="28"/>
      <c r="L146" s="3"/>
      <c r="M146" s="2"/>
      <c r="N146" s="2"/>
      <c r="O146" s="2"/>
      <c r="P146" s="11">
        <f>IF(L146="",0,(SUMIF($G$20:$G$1085,L146,$I$20:$I$1085)))</f>
        <v>0</v>
      </c>
      <c r="Q146" s="12">
        <f>IF(L146="",-1,(-($N$6-(P146/M146))/$N$6))</f>
        <v>-1</v>
      </c>
      <c r="R146" s="11">
        <f>IF(L146="",0,(SUMIF($G$19:$G$1085,L146,$J$19:$J$1085)))</f>
        <v>0</v>
      </c>
      <c r="S146" s="12">
        <f>IF(L146="",-1,(-($O$6-(R146/M146))/$O$6))</f>
        <v>-1</v>
      </c>
      <c r="T146" s="8"/>
      <c r="W146" s="37"/>
    </row>
    <row r="147" spans="1:23" ht="16.350000000000001" customHeight="1">
      <c r="A147" s="9"/>
      <c r="B147" s="64" t="s">
        <v>280</v>
      </c>
      <c r="C147" s="67" t="s">
        <v>118</v>
      </c>
      <c r="D147" s="67"/>
      <c r="E147" s="67"/>
      <c r="F147" s="67"/>
      <c r="G147" s="67" t="s">
        <v>118</v>
      </c>
      <c r="H147" s="65">
        <v>2783</v>
      </c>
      <c r="I147" s="65">
        <v>3100</v>
      </c>
      <c r="J147" s="65">
        <v>3403</v>
      </c>
      <c r="K147" s="28"/>
      <c r="L147" s="3"/>
      <c r="M147" s="2"/>
      <c r="N147" s="2"/>
      <c r="O147" s="2"/>
      <c r="P147" s="11">
        <f>IF(L147="",0,(SUMIF($G$20:$G$1085,L147,$I$20:$I$1085)))</f>
        <v>0</v>
      </c>
      <c r="Q147" s="12">
        <f>IF(L147="",-1,(-($N$6-(P147/M147))/$N$6))</f>
        <v>-1</v>
      </c>
      <c r="R147" s="11">
        <f>IF(L147="",0,(SUMIF($G$19:$G$1085,L147,$J$19:$J$1085)))</f>
        <v>0</v>
      </c>
      <c r="S147" s="12">
        <f>IF(L147="",-1,(-($O$6-(R147/M147))/$O$6))</f>
        <v>-1</v>
      </c>
      <c r="T147" s="8"/>
      <c r="W147" s="37"/>
    </row>
    <row r="148" spans="1:23" ht="16.350000000000001" customHeight="1">
      <c r="A148" s="9"/>
      <c r="B148" s="64" t="s">
        <v>281</v>
      </c>
      <c r="C148" s="67" t="s">
        <v>118</v>
      </c>
      <c r="D148" s="67"/>
      <c r="E148" s="67"/>
      <c r="F148" s="67"/>
      <c r="G148" s="67" t="s">
        <v>118</v>
      </c>
      <c r="H148" s="65">
        <v>564</v>
      </c>
      <c r="I148" s="65">
        <v>544</v>
      </c>
      <c r="J148" s="65">
        <v>581</v>
      </c>
      <c r="K148" s="28"/>
      <c r="L148" s="3"/>
      <c r="M148" s="2"/>
      <c r="N148" s="2"/>
      <c r="O148" s="2"/>
      <c r="P148" s="11">
        <f>IF(L148="",0,(SUMIF($G$20:$G$1085,L148,$I$20:$I$1085)))</f>
        <v>0</v>
      </c>
      <c r="Q148" s="12">
        <f>IF(L148="",-1,(-($N$6-(P148/M148))/$N$6))</f>
        <v>-1</v>
      </c>
      <c r="R148" s="11">
        <f>IF(L148="",0,(SUMIF($G$19:$G$1085,L148,$J$19:$J$1085)))</f>
        <v>0</v>
      </c>
      <c r="S148" s="12">
        <f>IF(L148="",-1,(-($O$6-(R148/M148))/$O$6))</f>
        <v>-1</v>
      </c>
      <c r="T148" s="8"/>
      <c r="W148" s="37"/>
    </row>
    <row r="149" spans="1:23" ht="16.350000000000001" customHeight="1">
      <c r="A149" s="9"/>
      <c r="B149" s="64" t="s">
        <v>282</v>
      </c>
      <c r="C149" s="67" t="s">
        <v>118</v>
      </c>
      <c r="D149" s="67"/>
      <c r="E149" s="67"/>
      <c r="F149" s="67"/>
      <c r="G149" s="67" t="s">
        <v>118</v>
      </c>
      <c r="H149" s="65">
        <v>510</v>
      </c>
      <c r="I149" s="65">
        <v>508</v>
      </c>
      <c r="J149" s="65">
        <v>519</v>
      </c>
      <c r="K149" s="28"/>
      <c r="L149" s="3"/>
      <c r="M149" s="2"/>
      <c r="N149" s="2"/>
      <c r="O149" s="2"/>
      <c r="P149" s="11">
        <f>IF(L149="",0,(SUMIF($G$20:$G$1085,L149,$I$20:$I$1085)))</f>
        <v>0</v>
      </c>
      <c r="Q149" s="12">
        <f>IF(L149="",-1,(-($N$6-(P149/M149))/$N$6))</f>
        <v>-1</v>
      </c>
      <c r="R149" s="11">
        <f>IF(L149="",0,(SUMIF($G$19:$G$1085,L149,$J$19:$J$1085)))</f>
        <v>0</v>
      </c>
      <c r="S149" s="12">
        <f>IF(L149="",-1,(-($O$6-(R149/M149))/$O$6))</f>
        <v>-1</v>
      </c>
      <c r="T149" s="8"/>
      <c r="W149" s="37"/>
    </row>
    <row r="150" spans="1:23" ht="16.350000000000001" customHeight="1">
      <c r="A150" s="9"/>
      <c r="B150" s="64"/>
      <c r="C150" s="68"/>
      <c r="D150" s="67"/>
      <c r="E150" s="67"/>
      <c r="F150" s="67"/>
      <c r="G150" s="67"/>
      <c r="H150" s="65"/>
      <c r="I150" s="65"/>
      <c r="J150" s="65"/>
      <c r="K150" s="28"/>
      <c r="L150" s="3"/>
      <c r="M150" s="2"/>
      <c r="N150" s="2"/>
      <c r="O150" s="2"/>
      <c r="P150" s="11">
        <f>IF(L150="",0,(SUMIF($G$20:$G$1085,L150,$I$20:$I$1085)))</f>
        <v>0</v>
      </c>
      <c r="Q150" s="12">
        <f>IF(L150="",-1,(-($N$6-(P150/M150))/$N$6))</f>
        <v>-1</v>
      </c>
      <c r="R150" s="11">
        <f>IF(L150="",0,(SUMIF($G$19:$G$1085,L150,$J$19:$J$1085)))</f>
        <v>0</v>
      </c>
      <c r="S150" s="12">
        <f>IF(L150="",-1,(-($O$6-(R150/M150))/$O$6))</f>
        <v>-1</v>
      </c>
      <c r="T150" s="8"/>
      <c r="W150" s="37"/>
    </row>
    <row r="151" spans="1:23" ht="16.350000000000001" customHeight="1">
      <c r="A151" s="9"/>
      <c r="B151" s="64" t="s">
        <v>283</v>
      </c>
      <c r="C151" s="67" t="s">
        <v>121</v>
      </c>
      <c r="D151" s="67"/>
      <c r="E151" s="67"/>
      <c r="F151" s="67"/>
      <c r="G151" s="67" t="s">
        <v>121</v>
      </c>
      <c r="H151" s="65">
        <v>1101</v>
      </c>
      <c r="I151" s="65">
        <v>1103</v>
      </c>
      <c r="J151" s="65">
        <v>1162</v>
      </c>
      <c r="K151" s="28"/>
      <c r="L151" s="3"/>
      <c r="M151" s="2"/>
      <c r="N151" s="2"/>
      <c r="O151" s="2"/>
      <c r="P151" s="11">
        <f>IF(L151="",0,(SUMIF($G$20:$G$1085,L151,$I$20:$I$1085)))</f>
        <v>0</v>
      </c>
      <c r="Q151" s="12">
        <f>IF(L151="",-1,(-($N$6-(P151/M151))/$N$6))</f>
        <v>-1</v>
      </c>
      <c r="R151" s="11">
        <f>IF(L151="",0,(SUMIF($G$19:$G$1085,L151,$J$19:$J$1085)))</f>
        <v>0</v>
      </c>
      <c r="S151" s="12">
        <f>IF(L151="",-1,(-($O$6-(R151/M151))/$O$6))</f>
        <v>-1</v>
      </c>
      <c r="T151" s="8"/>
      <c r="W151" s="37"/>
    </row>
    <row r="152" spans="1:23" ht="16.350000000000001" customHeight="1">
      <c r="A152" s="9"/>
      <c r="B152" s="64" t="s">
        <v>284</v>
      </c>
      <c r="C152" s="67" t="s">
        <v>121</v>
      </c>
      <c r="D152" s="67"/>
      <c r="E152" s="67"/>
      <c r="F152" s="67"/>
      <c r="G152" s="67" t="s">
        <v>121</v>
      </c>
      <c r="H152" s="65">
        <v>1186</v>
      </c>
      <c r="I152" s="65">
        <v>1167</v>
      </c>
      <c r="J152" s="65">
        <v>1181</v>
      </c>
      <c r="K152" s="28"/>
      <c r="L152" s="3"/>
      <c r="M152" s="2"/>
      <c r="N152" s="2"/>
      <c r="O152" s="2"/>
      <c r="P152" s="11">
        <f>IF(L152="",0,(SUMIF($G$20:$G$1085,L152,$I$20:$I$1085)))</f>
        <v>0</v>
      </c>
      <c r="Q152" s="12">
        <f>IF(L152="",-1,(-($N$6-(P152/M152))/$N$6))</f>
        <v>-1</v>
      </c>
      <c r="R152" s="11">
        <f>IF(L152="",0,(SUMIF($G$19:$G$1085,L152,$J$19:$J$1085)))</f>
        <v>0</v>
      </c>
      <c r="S152" s="12">
        <f>IF(L152="",-1,(-($O$6-(R152/M152))/$O$6))</f>
        <v>-1</v>
      </c>
      <c r="T152" s="8"/>
      <c r="W152" s="37"/>
    </row>
    <row r="153" spans="1:23" ht="16.350000000000001" customHeight="1">
      <c r="A153" s="9"/>
      <c r="B153" s="64" t="s">
        <v>285</v>
      </c>
      <c r="C153" s="67" t="s">
        <v>121</v>
      </c>
      <c r="D153" s="67"/>
      <c r="E153" s="67"/>
      <c r="F153" s="67"/>
      <c r="G153" s="67" t="s">
        <v>121</v>
      </c>
      <c r="H153" s="65">
        <v>2099</v>
      </c>
      <c r="I153" s="65">
        <v>2168</v>
      </c>
      <c r="J153" s="65">
        <v>2269</v>
      </c>
      <c r="K153" s="28"/>
      <c r="L153" s="3"/>
      <c r="M153" s="2"/>
      <c r="N153" s="2"/>
      <c r="O153" s="2"/>
      <c r="P153" s="11">
        <f>IF(L153="",0,(SUMIF($G$20:$G$1085,L153,$I$20:$I$1085)))</f>
        <v>0</v>
      </c>
      <c r="Q153" s="12">
        <f>IF(L153="",-1,(-($N$6-(P153/M153))/$N$6))</f>
        <v>-1</v>
      </c>
      <c r="R153" s="11">
        <f>IF(L153="",0,(SUMIF($G$19:$G$1085,L153,$J$19:$J$1085)))</f>
        <v>0</v>
      </c>
      <c r="S153" s="12">
        <f>IF(L153="",-1,(-($O$6-(R153/M153))/$O$6))</f>
        <v>-1</v>
      </c>
      <c r="T153" s="8"/>
      <c r="W153" s="37"/>
    </row>
    <row r="154" spans="1:23" ht="16.350000000000001" customHeight="1">
      <c r="A154" s="9"/>
      <c r="B154" s="64" t="s">
        <v>286</v>
      </c>
      <c r="C154" s="67" t="s">
        <v>121</v>
      </c>
      <c r="D154" s="67"/>
      <c r="E154" s="67"/>
      <c r="F154" s="67"/>
      <c r="G154" s="67" t="s">
        <v>121</v>
      </c>
      <c r="H154" s="65">
        <v>316</v>
      </c>
      <c r="I154" s="65">
        <v>328</v>
      </c>
      <c r="J154" s="65">
        <v>346</v>
      </c>
      <c r="K154" s="28"/>
      <c r="L154" s="3"/>
      <c r="M154" s="2"/>
      <c r="N154" s="2"/>
      <c r="O154" s="2"/>
      <c r="P154" s="11">
        <f>IF(L154="",0,(SUMIF($G$20:$G$1085,L154,$I$20:$I$1085)))</f>
        <v>0</v>
      </c>
      <c r="Q154" s="12">
        <f>IF(L154="",-1,(-($N$6-(P154/M154))/$N$6))</f>
        <v>-1</v>
      </c>
      <c r="R154" s="11">
        <f>IF(L154="",0,(SUMIF($G$19:$G$1085,L154,$J$19:$J$1085)))</f>
        <v>0</v>
      </c>
      <c r="S154" s="12">
        <f>IF(L154="",-1,(-($O$6-(R154/M154))/$O$6))</f>
        <v>-1</v>
      </c>
      <c r="T154" s="8"/>
      <c r="W154" s="37"/>
    </row>
    <row r="155" spans="1:23" ht="16.350000000000001" customHeight="1">
      <c r="A155" s="9"/>
      <c r="B155" s="64" t="s">
        <v>287</v>
      </c>
      <c r="C155" s="67" t="s">
        <v>121</v>
      </c>
      <c r="D155" s="67"/>
      <c r="E155" s="67"/>
      <c r="F155" s="67"/>
      <c r="G155" s="67" t="s">
        <v>121</v>
      </c>
      <c r="H155" s="65">
        <v>232</v>
      </c>
      <c r="I155" s="65">
        <v>234</v>
      </c>
      <c r="J155" s="65">
        <v>246</v>
      </c>
      <c r="K155" s="28"/>
      <c r="L155" s="3"/>
      <c r="M155" s="2"/>
      <c r="N155" s="2"/>
      <c r="O155" s="2"/>
      <c r="P155" s="11">
        <f>IF(L155="",0,(SUMIF($G$20:$G$1085,L155,$I$20:$I$1085)))</f>
        <v>0</v>
      </c>
      <c r="Q155" s="12">
        <f>IF(L155="",-1,(-($N$6-(P155/M155))/$N$6))</f>
        <v>-1</v>
      </c>
      <c r="R155" s="11">
        <f>IF(L155="",0,(SUMIF($G$19:$G$1085,L155,$J$19:$J$1085)))</f>
        <v>0</v>
      </c>
      <c r="S155" s="12">
        <f>IF(L155="",-1,(-($O$6-(R155/M155))/$O$6))</f>
        <v>-1</v>
      </c>
      <c r="T155" s="8"/>
      <c r="W155" s="37"/>
    </row>
    <row r="156" spans="1:23" ht="16.350000000000001" customHeight="1">
      <c r="A156" s="9"/>
      <c r="B156" s="64"/>
      <c r="C156" s="68"/>
      <c r="D156" s="67"/>
      <c r="E156" s="67"/>
      <c r="F156" s="67"/>
      <c r="G156" s="67"/>
      <c r="H156" s="65"/>
      <c r="I156" s="65"/>
      <c r="J156" s="65"/>
      <c r="K156" s="28"/>
      <c r="L156" s="3"/>
      <c r="M156" s="2"/>
      <c r="N156" s="2"/>
      <c r="O156" s="2"/>
      <c r="P156" s="11">
        <f>IF(L156="",0,(SUMIF($G$20:$G$1085,L156,$I$20:$I$1085)))</f>
        <v>0</v>
      </c>
      <c r="Q156" s="12">
        <f>IF(L156="",-1,(-($N$6-(P156/M156))/$N$6))</f>
        <v>-1</v>
      </c>
      <c r="R156" s="11">
        <f>IF(L156="",0,(SUMIF($G$19:$G$1085,L156,$J$19:$J$1085)))</f>
        <v>0</v>
      </c>
      <c r="S156" s="12">
        <f>IF(L156="",-1,(-($O$6-(R156/M156))/$O$6))</f>
        <v>-1</v>
      </c>
      <c r="T156" s="8"/>
      <c r="W156" s="37"/>
    </row>
    <row r="157" spans="1:23" ht="16.350000000000001" customHeight="1">
      <c r="A157" s="9"/>
      <c r="B157" s="64" t="s">
        <v>288</v>
      </c>
      <c r="C157" s="67" t="s">
        <v>289</v>
      </c>
      <c r="D157" s="67" t="s">
        <v>289</v>
      </c>
      <c r="E157" s="67"/>
      <c r="F157" s="67"/>
      <c r="G157" s="67" t="s">
        <v>123</v>
      </c>
      <c r="H157" s="65">
        <v>836</v>
      </c>
      <c r="I157" s="65">
        <v>935</v>
      </c>
      <c r="J157" s="65">
        <v>1144</v>
      </c>
      <c r="K157" s="28"/>
      <c r="L157" s="3"/>
      <c r="M157" s="2"/>
      <c r="N157" s="2"/>
      <c r="O157" s="2"/>
      <c r="P157" s="11">
        <f>IF(L157="",0,(SUMIF($G$20:$G$1085,L157,$I$20:$I$1085)))</f>
        <v>0</v>
      </c>
      <c r="Q157" s="12">
        <f>IF(L157="",-1,(-($N$6-(P157/M157))/$N$6))</f>
        <v>-1</v>
      </c>
      <c r="R157" s="11">
        <f>IF(L157="",0,(SUMIF($G$19:$G$1085,L157,$J$19:$J$1085)))</f>
        <v>0</v>
      </c>
      <c r="S157" s="12">
        <f>IF(L157="",-1,(-($O$6-(R157/M157))/$O$6))</f>
        <v>-1</v>
      </c>
      <c r="T157" s="8"/>
      <c r="W157" s="37"/>
    </row>
    <row r="158" spans="1:23" ht="16.350000000000001" customHeight="1">
      <c r="A158" s="9"/>
      <c r="B158" s="64" t="s">
        <v>290</v>
      </c>
      <c r="C158" s="67" t="s">
        <v>291</v>
      </c>
      <c r="D158" s="67" t="s">
        <v>291</v>
      </c>
      <c r="E158" s="67"/>
      <c r="F158" s="67"/>
      <c r="G158" s="67" t="s">
        <v>123</v>
      </c>
      <c r="H158" s="65">
        <v>1392</v>
      </c>
      <c r="I158" s="65">
        <v>1568</v>
      </c>
      <c r="J158" s="65">
        <v>1574</v>
      </c>
      <c r="K158" s="28"/>
      <c r="L158" s="3"/>
      <c r="M158" s="2"/>
      <c r="N158" s="2"/>
      <c r="O158" s="2"/>
      <c r="P158" s="11">
        <f>IF(L158="",0,(SUMIF($G$20:$G$1085,L158,$I$20:$I$1085)))</f>
        <v>0</v>
      </c>
      <c r="Q158" s="12">
        <f>IF(L158="",-1,(-($N$6-(P158/M158))/$N$6))</f>
        <v>-1</v>
      </c>
      <c r="R158" s="11">
        <f>IF(L158="",0,(SUMIF($G$19:$G$1085,L158,$J$19:$J$1085)))</f>
        <v>0</v>
      </c>
      <c r="S158" s="12">
        <f>IF(L158="",-1,(-($O$6-(R158/M158))/$O$6))</f>
        <v>-1</v>
      </c>
      <c r="T158" s="8"/>
      <c r="W158" s="37"/>
    </row>
    <row r="159" spans="1:23" ht="16.350000000000001" customHeight="1">
      <c r="A159" s="9"/>
      <c r="B159" s="64" t="s">
        <v>292</v>
      </c>
      <c r="C159" s="67" t="s">
        <v>123</v>
      </c>
      <c r="D159" s="67"/>
      <c r="E159" s="67"/>
      <c r="F159" s="67"/>
      <c r="G159" s="67" t="s">
        <v>123</v>
      </c>
      <c r="H159" s="65">
        <v>590</v>
      </c>
      <c r="I159" s="65">
        <v>557</v>
      </c>
      <c r="J159" s="65">
        <v>580</v>
      </c>
      <c r="K159" s="28"/>
      <c r="L159" s="3"/>
      <c r="M159" s="2"/>
      <c r="N159" s="2"/>
      <c r="O159" s="2"/>
      <c r="P159" s="11">
        <f>IF(L159="",0,(SUMIF($G$20:$G$1085,L159,$I$20:$I$1085)))</f>
        <v>0</v>
      </c>
      <c r="Q159" s="12">
        <f>IF(L159="",-1,(-($N$6-(P159/M159))/$N$6))</f>
        <v>-1</v>
      </c>
      <c r="R159" s="11">
        <f>IF(L159="",0,(SUMIF($G$19:$G$1085,L159,$J$19:$J$1085)))</f>
        <v>0</v>
      </c>
      <c r="S159" s="12">
        <f>IF(L159="",-1,(-($O$6-(R159/M159))/$O$6))</f>
        <v>-1</v>
      </c>
      <c r="T159" s="8"/>
      <c r="W159" s="37"/>
    </row>
    <row r="160" spans="1:23" ht="16.350000000000001" customHeight="1">
      <c r="A160" s="9"/>
      <c r="B160" s="64" t="s">
        <v>293</v>
      </c>
      <c r="C160" s="67" t="s">
        <v>123</v>
      </c>
      <c r="D160" s="67"/>
      <c r="E160" s="67"/>
      <c r="F160" s="67"/>
      <c r="G160" s="67" t="s">
        <v>123</v>
      </c>
      <c r="H160" s="65">
        <v>1003</v>
      </c>
      <c r="I160" s="65">
        <v>943</v>
      </c>
      <c r="J160" s="65">
        <v>1031</v>
      </c>
      <c r="K160" s="28"/>
      <c r="L160" s="3"/>
      <c r="M160" s="2"/>
      <c r="N160" s="2"/>
      <c r="O160" s="2"/>
      <c r="P160" s="11">
        <f>IF(L160="",0,(SUMIF($G$20:$G$1085,L160,$I$20:$I$1085)))</f>
        <v>0</v>
      </c>
      <c r="Q160" s="12">
        <f>IF(L160="",-1,(-($N$6-(P160/M160))/$N$6))</f>
        <v>-1</v>
      </c>
      <c r="R160" s="11">
        <f>IF(L160="",0,(SUMIF($G$19:$G$1085,L160,$J$19:$J$1085)))</f>
        <v>0</v>
      </c>
      <c r="S160" s="12">
        <f>IF(L160="",-1,(-($O$6-(R160/M160))/$O$6))</f>
        <v>-1</v>
      </c>
      <c r="T160" s="8"/>
      <c r="W160" s="37"/>
    </row>
    <row r="161" spans="1:23" ht="16.350000000000001" customHeight="1">
      <c r="A161" s="9"/>
      <c r="B161" s="64" t="s">
        <v>294</v>
      </c>
      <c r="C161" s="67" t="s">
        <v>123</v>
      </c>
      <c r="D161" s="67"/>
      <c r="E161" s="67"/>
      <c r="F161" s="67"/>
      <c r="G161" s="67" t="s">
        <v>123</v>
      </c>
      <c r="H161" s="65">
        <v>544</v>
      </c>
      <c r="I161" s="65">
        <v>699</v>
      </c>
      <c r="J161" s="65">
        <v>994</v>
      </c>
      <c r="K161" s="28"/>
      <c r="L161" s="3"/>
      <c r="M161" s="2"/>
      <c r="N161" s="2"/>
      <c r="O161" s="2"/>
      <c r="P161" s="11">
        <f>IF(L161="",0,(SUMIF($G$20:$G$1085,L161,$I$20:$I$1085)))</f>
        <v>0</v>
      </c>
      <c r="Q161" s="12">
        <f>IF(L161="",-1,(-($N$6-(P161/M161))/$N$6))</f>
        <v>-1</v>
      </c>
      <c r="R161" s="11">
        <f>IF(L161="",0,(SUMIF($G$19:$G$1085,L161,$J$19:$J$1085)))</f>
        <v>0</v>
      </c>
      <c r="S161" s="12">
        <f>IF(L161="",-1,(-($O$6-(R161/M161))/$O$6))</f>
        <v>-1</v>
      </c>
      <c r="T161" s="8"/>
      <c r="W161" s="37"/>
    </row>
    <row r="162" spans="1:23" ht="16.350000000000001" customHeight="1">
      <c r="A162" s="9"/>
      <c r="B162" s="64" t="s">
        <v>295</v>
      </c>
      <c r="C162" s="67" t="s">
        <v>123</v>
      </c>
      <c r="D162" s="67"/>
      <c r="E162" s="67"/>
      <c r="F162" s="67"/>
      <c r="G162" s="67" t="s">
        <v>123</v>
      </c>
      <c r="H162" s="65">
        <v>1662</v>
      </c>
      <c r="I162" s="65">
        <v>1693</v>
      </c>
      <c r="J162" s="65">
        <v>1674</v>
      </c>
      <c r="K162" s="28"/>
      <c r="L162" s="3"/>
      <c r="M162" s="2"/>
      <c r="N162" s="2"/>
      <c r="O162" s="2"/>
      <c r="P162" s="11">
        <f>IF(L162="",0,(SUMIF($G$20:$G$1085,L162,$I$20:$I$1085)))</f>
        <v>0</v>
      </c>
      <c r="Q162" s="12">
        <f>IF(L162="",-1,(-($N$6-(P162/M162))/$N$6))</f>
        <v>-1</v>
      </c>
      <c r="R162" s="11">
        <f>IF(L162="",0,(SUMIF($G$19:$G$1085,L162,$J$19:$J$1085)))</f>
        <v>0</v>
      </c>
      <c r="S162" s="12">
        <f>IF(L162="",-1,(-($O$6-(R162/M162))/$O$6))</f>
        <v>-1</v>
      </c>
      <c r="T162" s="8"/>
      <c r="W162" s="37"/>
    </row>
    <row r="163" spans="1:23" ht="16.350000000000001" customHeight="1">
      <c r="A163" s="9"/>
      <c r="B163" s="64"/>
      <c r="C163" s="68"/>
      <c r="D163" s="67"/>
      <c r="E163" s="67"/>
      <c r="F163" s="67"/>
      <c r="G163" s="67"/>
      <c r="H163" s="65"/>
      <c r="I163" s="65"/>
      <c r="J163" s="65"/>
      <c r="K163" s="28"/>
      <c r="L163" s="3"/>
      <c r="M163" s="2"/>
      <c r="N163" s="2"/>
      <c r="O163" s="2"/>
      <c r="P163" s="11">
        <f>IF(L163="",0,(SUMIF($G$20:$G$1085,L163,$I$20:$I$1085)))</f>
        <v>0</v>
      </c>
      <c r="Q163" s="12">
        <f>IF(L163="",-1,(-($N$6-(P163/M163))/$N$6))</f>
        <v>-1</v>
      </c>
      <c r="R163" s="11">
        <f>IF(L163="",0,(SUMIF($G$19:$G$1085,L163,$J$19:$J$1085)))</f>
        <v>0</v>
      </c>
      <c r="S163" s="12">
        <f>IF(L163="",-1,(-($O$6-(R163/M163))/$O$6))</f>
        <v>-1</v>
      </c>
      <c r="T163" s="8"/>
      <c r="W163" s="37"/>
    </row>
    <row r="164" spans="1:23" ht="16.350000000000001" customHeight="1">
      <c r="A164" s="9"/>
      <c r="B164" s="64" t="s">
        <v>296</v>
      </c>
      <c r="C164" s="67" t="s">
        <v>126</v>
      </c>
      <c r="D164" s="67"/>
      <c r="E164" s="67"/>
      <c r="F164" s="67"/>
      <c r="G164" s="67" t="s">
        <v>126</v>
      </c>
      <c r="H164" s="65">
        <v>1683</v>
      </c>
      <c r="I164" s="65">
        <v>1675</v>
      </c>
      <c r="J164" s="65">
        <v>1683</v>
      </c>
      <c r="K164" s="28"/>
      <c r="L164" s="3"/>
      <c r="M164" s="2"/>
      <c r="N164" s="2"/>
      <c r="O164" s="2"/>
      <c r="P164" s="11">
        <f>IF(L164="",0,(SUMIF($G$20:$G$1085,L164,$I$20:$I$1085)))</f>
        <v>0</v>
      </c>
      <c r="Q164" s="12">
        <f>IF(L164="",-1,(-($N$6-(P164/M164))/$N$6))</f>
        <v>-1</v>
      </c>
      <c r="R164" s="11">
        <f>IF(L164="",0,(SUMIF($G$19:$G$1085,L164,$J$19:$J$1085)))</f>
        <v>0</v>
      </c>
      <c r="S164" s="12">
        <f>IF(L164="",-1,(-($O$6-(R164/M164))/$O$6))</f>
        <v>-1</v>
      </c>
      <c r="T164" s="8"/>
      <c r="W164" s="37"/>
    </row>
    <row r="165" spans="1:23" ht="16.350000000000001" customHeight="1">
      <c r="A165" s="9"/>
      <c r="B165" s="64" t="s">
        <v>297</v>
      </c>
      <c r="C165" s="67" t="s">
        <v>126</v>
      </c>
      <c r="D165" s="67"/>
      <c r="E165" s="67"/>
      <c r="F165" s="67"/>
      <c r="G165" s="67" t="s">
        <v>126</v>
      </c>
      <c r="H165" s="65">
        <v>1140</v>
      </c>
      <c r="I165" s="65">
        <v>1109</v>
      </c>
      <c r="J165" s="65">
        <v>1143</v>
      </c>
      <c r="K165" s="28"/>
      <c r="L165" s="3"/>
      <c r="M165" s="2"/>
      <c r="N165" s="2"/>
      <c r="O165" s="2"/>
      <c r="P165" s="11">
        <f>IF(L165="",0,(SUMIF($G$20:$G$1085,L165,$I$20:$I$1085)))</f>
        <v>0</v>
      </c>
      <c r="Q165" s="12">
        <f>IF(L165="",-1,(-($N$6-(P165/M165))/$N$6))</f>
        <v>-1</v>
      </c>
      <c r="R165" s="11">
        <f>IF(L165="",0,(SUMIF($G$19:$G$1085,L165,$J$19:$J$1085)))</f>
        <v>0</v>
      </c>
      <c r="S165" s="12">
        <f>IF(L165="",-1,(-($O$6-(R165/M165))/$O$6))</f>
        <v>-1</v>
      </c>
      <c r="T165" s="8"/>
      <c r="W165" s="37"/>
    </row>
    <row r="166" spans="1:23" ht="16.350000000000001" customHeight="1">
      <c r="A166" s="9"/>
      <c r="B166" s="64" t="s">
        <v>298</v>
      </c>
      <c r="C166" s="67" t="s">
        <v>126</v>
      </c>
      <c r="D166" s="67"/>
      <c r="E166" s="67"/>
      <c r="F166" s="67"/>
      <c r="G166" s="67" t="s">
        <v>126</v>
      </c>
      <c r="H166" s="65">
        <v>1076</v>
      </c>
      <c r="I166" s="65">
        <v>1055</v>
      </c>
      <c r="J166" s="65">
        <v>1122</v>
      </c>
      <c r="K166" s="28"/>
      <c r="L166" s="3"/>
      <c r="M166" s="2"/>
      <c r="N166" s="2"/>
      <c r="O166" s="2"/>
      <c r="P166" s="11">
        <f>IF(L166="",0,(SUMIF($G$20:$G$1085,L166,$I$20:$I$1085)))</f>
        <v>0</v>
      </c>
      <c r="Q166" s="12">
        <f>IF(L166="",-1,(-($N$6-(P166/M166))/$N$6))</f>
        <v>-1</v>
      </c>
      <c r="R166" s="11">
        <f>IF(L166="",0,(SUMIF($G$19:$G$1085,L166,$J$19:$J$1085)))</f>
        <v>0</v>
      </c>
      <c r="S166" s="12">
        <f>IF(L166="",-1,(-($O$6-(R166/M166))/$O$6))</f>
        <v>-1</v>
      </c>
      <c r="T166" s="8"/>
      <c r="W166" s="37"/>
    </row>
    <row r="167" spans="1:23" ht="16.350000000000001" customHeight="1">
      <c r="A167" s="9"/>
      <c r="B167" s="64" t="s">
        <v>299</v>
      </c>
      <c r="C167" s="67" t="s">
        <v>126</v>
      </c>
      <c r="D167" s="67"/>
      <c r="E167" s="67"/>
      <c r="F167" s="67"/>
      <c r="G167" s="67" t="s">
        <v>126</v>
      </c>
      <c r="H167" s="65">
        <v>1048</v>
      </c>
      <c r="I167" s="65">
        <v>998</v>
      </c>
      <c r="J167" s="65">
        <v>1064</v>
      </c>
      <c r="K167" s="28"/>
      <c r="L167" s="3"/>
      <c r="M167" s="2"/>
      <c r="N167" s="2"/>
      <c r="O167" s="2"/>
      <c r="P167" s="11">
        <f>IF(L167="",0,(SUMIF($G$20:$G$1085,L167,$I$20:$I$1085)))</f>
        <v>0</v>
      </c>
      <c r="Q167" s="12">
        <f>IF(L167="",-1,(-($N$6-(P167/M167))/$N$6))</f>
        <v>-1</v>
      </c>
      <c r="R167" s="11">
        <f>IF(L167="",0,(SUMIF($G$19:$G$1085,L167,$J$19:$J$1085)))</f>
        <v>0</v>
      </c>
      <c r="S167" s="12">
        <f>IF(L167="",-1,(-($O$6-(R167/M167))/$O$6))</f>
        <v>-1</v>
      </c>
      <c r="T167" s="8"/>
      <c r="W167" s="37"/>
    </row>
    <row r="168" spans="1:23" ht="16.350000000000001" customHeight="1">
      <c r="A168" s="9"/>
      <c r="B168" s="64" t="s">
        <v>300</v>
      </c>
      <c r="C168" s="67" t="s">
        <v>126</v>
      </c>
      <c r="D168" s="67"/>
      <c r="E168" s="67"/>
      <c r="F168" s="67"/>
      <c r="G168" s="67" t="s">
        <v>126</v>
      </c>
      <c r="H168" s="65">
        <v>595</v>
      </c>
      <c r="I168" s="65">
        <v>626</v>
      </c>
      <c r="J168" s="65">
        <v>642</v>
      </c>
      <c r="K168" s="28"/>
      <c r="L168" s="3"/>
      <c r="M168" s="2"/>
      <c r="N168" s="2"/>
      <c r="O168" s="2"/>
      <c r="P168" s="11">
        <f>IF(L168="",0,(SUMIF($G$20:$G$1085,L168,$I$20:$I$1085)))</f>
        <v>0</v>
      </c>
      <c r="Q168" s="12">
        <f>IF(L168="",-1,(-($N$6-(P168/M168))/$N$6))</f>
        <v>-1</v>
      </c>
      <c r="R168" s="11">
        <f>IF(L168="",0,(SUMIF($G$19:$G$1085,L168,$J$19:$J$1085)))</f>
        <v>0</v>
      </c>
      <c r="S168" s="12">
        <f>IF(L168="",-1,(-($O$6-(R168/M168))/$O$6))</f>
        <v>-1</v>
      </c>
      <c r="T168" s="8"/>
      <c r="W168" s="37"/>
    </row>
    <row r="169" spans="1:23" ht="16.350000000000001" customHeight="1">
      <c r="A169" s="9"/>
      <c r="B169" s="64"/>
      <c r="C169" s="67"/>
      <c r="D169" s="67"/>
      <c r="E169" s="67"/>
      <c r="F169" s="67"/>
      <c r="G169" s="67"/>
      <c r="H169" s="65"/>
      <c r="I169" s="65"/>
      <c r="J169" s="65"/>
      <c r="K169" s="28"/>
      <c r="L169" s="3"/>
      <c r="M169" s="2"/>
      <c r="N169" s="2"/>
      <c r="O169" s="2"/>
      <c r="P169" s="11"/>
      <c r="Q169" s="12"/>
      <c r="R169" s="11"/>
      <c r="S169" s="12"/>
      <c r="T169" s="8"/>
      <c r="W169" s="37"/>
    </row>
    <row r="170" spans="1:23" ht="16.350000000000001" customHeight="1">
      <c r="A170" s="9"/>
      <c r="B170" s="64" t="s">
        <v>301</v>
      </c>
      <c r="C170" s="67" t="s">
        <v>129</v>
      </c>
      <c r="D170" s="67"/>
      <c r="E170" s="67"/>
      <c r="F170" s="67"/>
      <c r="G170" s="67" t="s">
        <v>129</v>
      </c>
      <c r="H170" s="65">
        <v>1051</v>
      </c>
      <c r="I170" s="65">
        <v>1027</v>
      </c>
      <c r="J170" s="65">
        <v>1081</v>
      </c>
      <c r="K170" s="28"/>
      <c r="L170" s="3"/>
      <c r="M170" s="2"/>
      <c r="N170" s="2"/>
      <c r="O170" s="2"/>
      <c r="P170" s="11">
        <f>IF(L170="",0,(SUMIF($G$20:$G$1085,L170,$I$20:$I$1085)))</f>
        <v>0</v>
      </c>
      <c r="Q170" s="12">
        <f>IF(L170="",-1,(-($N$6-(P170/M170))/$N$6))</f>
        <v>-1</v>
      </c>
      <c r="R170" s="11">
        <f>IF(L170="",0,(SUMIF($G$19:$G$1085,L170,$J$19:$J$1085)))</f>
        <v>0</v>
      </c>
      <c r="S170" s="12">
        <f>IF(L170="",-1,(-($O$6-(R170/M170))/$O$6))</f>
        <v>-1</v>
      </c>
      <c r="T170" s="8"/>
    </row>
    <row r="171" spans="1:23" ht="16.350000000000001" customHeight="1">
      <c r="A171" s="9"/>
      <c r="B171" s="64" t="s">
        <v>302</v>
      </c>
      <c r="C171" s="67" t="s">
        <v>129</v>
      </c>
      <c r="D171" s="67"/>
      <c r="E171" s="67"/>
      <c r="F171" s="67"/>
      <c r="G171" s="67" t="s">
        <v>129</v>
      </c>
      <c r="H171" s="65">
        <v>988</v>
      </c>
      <c r="I171" s="65">
        <v>1036</v>
      </c>
      <c r="J171" s="65">
        <v>1158</v>
      </c>
      <c r="K171" s="28"/>
      <c r="L171" s="3"/>
      <c r="M171" s="2"/>
      <c r="N171" s="2"/>
      <c r="O171" s="2"/>
      <c r="P171" s="11">
        <f>IF(L171="",0,(SUMIF($G$20:$G$1085,L171,$I$20:$I$1085)))</f>
        <v>0</v>
      </c>
      <c r="Q171" s="12">
        <f>IF(L171="",-1,(-($N$6-(P171/M171))/$N$6))</f>
        <v>-1</v>
      </c>
      <c r="R171" s="11">
        <f>IF(L171="",0,(SUMIF($G$19:$G$1085,L171,$J$19:$J$1085)))</f>
        <v>0</v>
      </c>
      <c r="S171" s="12">
        <f>IF(L171="",-1,(-($O$6-(R171/M171))/$O$6))</f>
        <v>-1</v>
      </c>
      <c r="T171" s="8"/>
    </row>
    <row r="172" spans="1:23" ht="16.350000000000001" customHeight="1">
      <c r="A172" s="9"/>
      <c r="B172" s="64" t="s">
        <v>303</v>
      </c>
      <c r="C172" s="67" t="s">
        <v>129</v>
      </c>
      <c r="D172" s="67"/>
      <c r="E172" s="67"/>
      <c r="F172" s="67"/>
      <c r="G172" s="67" t="s">
        <v>129</v>
      </c>
      <c r="H172" s="65">
        <v>1046</v>
      </c>
      <c r="I172" s="65">
        <v>1002</v>
      </c>
      <c r="J172" s="65">
        <v>1012</v>
      </c>
      <c r="K172" s="28"/>
      <c r="L172" s="3"/>
      <c r="M172" s="2"/>
      <c r="N172" s="2"/>
      <c r="O172" s="2"/>
      <c r="P172" s="11">
        <f>IF(L172="",0,(SUMIF($G$20:$G$1085,L172,$I$20:$I$1085)))</f>
        <v>0</v>
      </c>
      <c r="Q172" s="12">
        <f>IF(L172="",-1,(-($N$6-(P172/M172))/$N$6))</f>
        <v>-1</v>
      </c>
      <c r="R172" s="11">
        <f>IF(L172="",0,(SUMIF($G$19:$G$1085,L172,$J$19:$J$1085)))</f>
        <v>0</v>
      </c>
      <c r="S172" s="12">
        <f>IF(L172="",-1,(-($O$6-(R172/M172))/$O$6))</f>
        <v>-1</v>
      </c>
      <c r="T172" s="8"/>
    </row>
    <row r="173" spans="1:23" ht="16.350000000000001" customHeight="1">
      <c r="A173" s="9"/>
      <c r="B173" s="64" t="s">
        <v>304</v>
      </c>
      <c r="C173" s="67" t="s">
        <v>129</v>
      </c>
      <c r="D173" s="67"/>
      <c r="E173" s="67"/>
      <c r="F173" s="67"/>
      <c r="G173" s="67" t="s">
        <v>129</v>
      </c>
      <c r="H173" s="65">
        <v>553</v>
      </c>
      <c r="I173" s="65">
        <v>538</v>
      </c>
      <c r="J173" s="65">
        <v>575</v>
      </c>
      <c r="K173" s="28"/>
      <c r="L173" s="3"/>
      <c r="M173" s="2"/>
      <c r="N173" s="2"/>
      <c r="O173" s="2"/>
      <c r="P173" s="11">
        <f>IF(L173="",0,(SUMIF($G$20:$G$1085,L173,$I$20:$I$1085)))</f>
        <v>0</v>
      </c>
      <c r="Q173" s="12">
        <f>IF(L173="",-1,(-($N$6-(P173/M173))/$N$6))</f>
        <v>-1</v>
      </c>
      <c r="R173" s="11">
        <f>IF(L173="",0,(SUMIF($G$19:$G$1085,L173,$J$19:$J$1085)))</f>
        <v>0</v>
      </c>
      <c r="S173" s="12">
        <f>IF(L173="",-1,(-($O$6-(R173/M173))/$O$6))</f>
        <v>-1</v>
      </c>
      <c r="T173" s="8"/>
    </row>
    <row r="174" spans="1:23" ht="16.350000000000001" customHeight="1">
      <c r="A174" s="9"/>
      <c r="B174" s="64" t="s">
        <v>305</v>
      </c>
      <c r="C174" s="67" t="s">
        <v>129</v>
      </c>
      <c r="D174" s="67"/>
      <c r="E174" s="67"/>
      <c r="F174" s="67"/>
      <c r="G174" s="67" t="s">
        <v>129</v>
      </c>
      <c r="H174" s="65">
        <v>819</v>
      </c>
      <c r="I174" s="65">
        <v>829</v>
      </c>
      <c r="J174" s="65">
        <v>861</v>
      </c>
      <c r="K174" s="28"/>
      <c r="L174" s="3"/>
      <c r="M174" s="2"/>
      <c r="N174" s="2"/>
      <c r="O174" s="2"/>
      <c r="P174" s="11">
        <f>IF(L174="",0,(SUMIF($G$20:$G$1085,L174,$I$20:$I$1085)))</f>
        <v>0</v>
      </c>
      <c r="Q174" s="12">
        <f>IF(L174="",-1,(-($N$6-(P174/M174))/$N$6))</f>
        <v>-1</v>
      </c>
      <c r="R174" s="11">
        <f>IF(L174="",0,(SUMIF($G$19:$G$1085,L174,$J$19:$J$1085)))</f>
        <v>0</v>
      </c>
      <c r="S174" s="12">
        <f>IF(L174="",-1,(-($O$6-(R174/M174))/$O$6))</f>
        <v>-1</v>
      </c>
      <c r="T174" s="8"/>
    </row>
    <row r="175" spans="1:23" ht="16.350000000000001" customHeight="1">
      <c r="A175" s="9"/>
      <c r="B175" s="64" t="s">
        <v>306</v>
      </c>
      <c r="C175" s="67" t="s">
        <v>129</v>
      </c>
      <c r="D175" s="67"/>
      <c r="E175" s="67"/>
      <c r="F175" s="67"/>
      <c r="G175" s="67" t="s">
        <v>129</v>
      </c>
      <c r="H175" s="65">
        <v>563</v>
      </c>
      <c r="I175" s="65">
        <v>559</v>
      </c>
      <c r="J175" s="65">
        <v>647</v>
      </c>
      <c r="K175" s="28"/>
      <c r="L175" s="3"/>
      <c r="M175" s="2"/>
      <c r="N175" s="2"/>
      <c r="O175" s="2"/>
      <c r="P175" s="11">
        <f>IF(L175="",0,(SUMIF($G$20:$G$1085,L175,$I$20:$I$1085)))</f>
        <v>0</v>
      </c>
      <c r="Q175" s="12">
        <f>IF(L175="",-1,(-($N$6-(P175/M175))/$N$6))</f>
        <v>-1</v>
      </c>
      <c r="R175" s="11">
        <f>IF(L175="",0,(SUMIF($G$19:$G$1085,L175,$J$19:$J$1085)))</f>
        <v>0</v>
      </c>
      <c r="S175" s="12">
        <f>IF(L175="",-1,(-($O$6-(R175/M175))/$O$6))</f>
        <v>-1</v>
      </c>
      <c r="T175" s="8"/>
    </row>
    <row r="176" spans="1:23" ht="16.350000000000001" customHeight="1">
      <c r="A176" s="9"/>
      <c r="B176" s="64" t="s">
        <v>307</v>
      </c>
      <c r="C176" s="67" t="s">
        <v>129</v>
      </c>
      <c r="D176" s="67"/>
      <c r="E176" s="67"/>
      <c r="F176" s="67"/>
      <c r="G176" s="67" t="s">
        <v>129</v>
      </c>
      <c r="H176" s="65">
        <v>510</v>
      </c>
      <c r="I176" s="65">
        <v>500</v>
      </c>
      <c r="J176" s="65">
        <v>486</v>
      </c>
      <c r="K176" s="28"/>
      <c r="L176" s="3"/>
      <c r="M176" s="2"/>
      <c r="N176" s="2"/>
      <c r="O176" s="2"/>
      <c r="P176" s="11">
        <f>IF(L176="",0,(SUMIF($G$20:$G$1085,L176,$I$20:$I$1085)))</f>
        <v>0</v>
      </c>
      <c r="Q176" s="12">
        <f>IF(L176="",-1,(-($N$6-(P176/M176))/$N$6))</f>
        <v>-1</v>
      </c>
      <c r="R176" s="11">
        <f>IF(L176="",0,(SUMIF($G$19:$G$1085,L176,$J$19:$J$1085)))</f>
        <v>0</v>
      </c>
      <c r="S176" s="12">
        <f>IF(L176="",-1,(-($O$6-(R176/M176))/$O$6))</f>
        <v>-1</v>
      </c>
      <c r="T176" s="8"/>
    </row>
    <row r="177" spans="2:10">
      <c r="B177" s="64"/>
      <c r="C177" s="67"/>
      <c r="D177" s="67"/>
      <c r="E177" s="67"/>
      <c r="F177" s="67"/>
      <c r="G177" s="67"/>
      <c r="H177" s="65"/>
      <c r="I177" s="65"/>
      <c r="J177" s="65"/>
    </row>
  </sheetData>
  <mergeCells count="3">
    <mergeCell ref="B4:F6"/>
    <mergeCell ref="P10:S10"/>
    <mergeCell ref="B8:F8"/>
  </mergeCells>
  <phoneticPr fontId="5" type="noConversion"/>
  <conditionalFormatting sqref="B10:P10">
    <cfRule type="cellIs" dxfId="8" priority="11" stopIfTrue="1" operator="equal">
      <formula>"none"</formula>
    </cfRule>
  </conditionalFormatting>
  <conditionalFormatting sqref="P14:P176 R14:R176">
    <cfRule type="cellIs" dxfId="7" priority="7" stopIfTrue="1" operator="equal">
      <formula>0</formula>
    </cfRule>
  </conditionalFormatting>
  <conditionalFormatting sqref="Q14:Q176 S14:S176">
    <cfRule type="cellIs" dxfId="6" priority="8" stopIfTrue="1" operator="equal">
      <formula>-1</formula>
    </cfRule>
    <cfRule type="cellIs" dxfId="5" priority="9" stopIfTrue="1" operator="notBetween">
      <formula>-0.2049</formula>
      <formula>0.2049</formula>
    </cfRule>
    <cfRule type="cellIs" dxfId="4" priority="10" stopIfTrue="1" operator="notBetween">
      <formula>-0.1049</formula>
      <formula>0.1049</formula>
    </cfRule>
  </conditionalFormatting>
  <conditionalFormatting sqref="N14:N38">
    <cfRule type="cellIs" dxfId="3" priority="4" stopIfTrue="1" operator="equal">
      <formula>0</formula>
    </cfRule>
  </conditionalFormatting>
  <conditionalFormatting sqref="O14:O38">
    <cfRule type="cellIs" dxfId="2" priority="1" stopIfTrue="1" operator="equal">
      <formula>-1</formula>
    </cfRule>
    <cfRule type="cellIs" dxfId="1" priority="2" stopIfTrue="1" operator="notBetween">
      <formula>-0.2049</formula>
      <formula>0.2049</formula>
    </cfRule>
    <cfRule type="cellIs" dxfId="0" priority="3"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F3F5-2147-467C-8CF2-4339E336D79E}">
  <dimension ref="B2:E23"/>
  <sheetViews>
    <sheetView workbookViewId="0">
      <selection activeCell="B2" sqref="B2:E23"/>
    </sheetView>
  </sheetViews>
  <sheetFormatPr defaultColWidth="9.21875" defaultRowHeight="14.1"/>
  <cols>
    <col min="1" max="2" width="9.21875" style="75"/>
    <col min="3" max="3" width="22.6640625" style="75" bestFit="1" customWidth="1"/>
    <col min="4" max="4" width="22.6640625" style="75" customWidth="1"/>
    <col min="5" max="5" width="23.6640625" style="75" bestFit="1" customWidth="1"/>
    <col min="6" max="16384" width="9.21875" style="75"/>
  </cols>
  <sheetData>
    <row r="2" spans="2:5">
      <c r="B2" s="76" t="s">
        <v>308</v>
      </c>
      <c r="C2" s="76" t="s">
        <v>309</v>
      </c>
      <c r="D2" s="76" t="s">
        <v>310</v>
      </c>
      <c r="E2" s="76" t="s">
        <v>311</v>
      </c>
    </row>
    <row r="3" spans="2:5">
      <c r="B3" s="77">
        <v>0.1</v>
      </c>
      <c r="C3" s="78">
        <f t="shared" ref="C3:C11" si="0">C4+20.21</f>
        <v>2223.1000000000004</v>
      </c>
      <c r="D3" s="78">
        <f>C3*2</f>
        <v>4446.2000000000007</v>
      </c>
      <c r="E3" s="78">
        <f>C3*3</f>
        <v>6669.3000000000011</v>
      </c>
    </row>
    <row r="4" spans="2:5">
      <c r="B4" s="77">
        <v>0.09</v>
      </c>
      <c r="C4" s="78">
        <f t="shared" si="0"/>
        <v>2202.8900000000003</v>
      </c>
      <c r="D4" s="78">
        <f t="shared" ref="D4:D23" si="1">C4*2</f>
        <v>4405.7800000000007</v>
      </c>
      <c r="E4" s="78">
        <f t="shared" ref="E4:E23" si="2">C4*3</f>
        <v>6608.670000000001</v>
      </c>
    </row>
    <row r="5" spans="2:5">
      <c r="B5" s="77">
        <v>0.08</v>
      </c>
      <c r="C5" s="78">
        <f t="shared" si="0"/>
        <v>2182.6800000000003</v>
      </c>
      <c r="D5" s="78">
        <f t="shared" si="1"/>
        <v>4365.3600000000006</v>
      </c>
      <c r="E5" s="78">
        <f t="shared" si="2"/>
        <v>6548.0400000000009</v>
      </c>
    </row>
    <row r="6" spans="2:5">
      <c r="B6" s="77">
        <v>7.0000000000000007E-2</v>
      </c>
      <c r="C6" s="78">
        <f t="shared" si="0"/>
        <v>2162.4700000000003</v>
      </c>
      <c r="D6" s="78">
        <f t="shared" si="1"/>
        <v>4324.9400000000005</v>
      </c>
      <c r="E6" s="78">
        <f t="shared" si="2"/>
        <v>6487.4100000000008</v>
      </c>
    </row>
    <row r="7" spans="2:5">
      <c r="B7" s="77">
        <v>0.06</v>
      </c>
      <c r="C7" s="78">
        <f t="shared" si="0"/>
        <v>2142.2600000000002</v>
      </c>
      <c r="D7" s="78">
        <f t="shared" si="1"/>
        <v>4284.5200000000004</v>
      </c>
      <c r="E7" s="78">
        <f t="shared" si="2"/>
        <v>6426.7800000000007</v>
      </c>
    </row>
    <row r="8" spans="2:5">
      <c r="B8" s="77">
        <v>0.05</v>
      </c>
      <c r="C8" s="78">
        <f t="shared" si="0"/>
        <v>2122.0500000000002</v>
      </c>
      <c r="D8" s="78">
        <f t="shared" si="1"/>
        <v>4244.1000000000004</v>
      </c>
      <c r="E8" s="78">
        <f t="shared" si="2"/>
        <v>6366.1500000000005</v>
      </c>
    </row>
    <row r="9" spans="2:5">
      <c r="B9" s="77">
        <v>0.04</v>
      </c>
      <c r="C9" s="78">
        <f t="shared" si="0"/>
        <v>2101.84</v>
      </c>
      <c r="D9" s="78">
        <f t="shared" si="1"/>
        <v>4203.68</v>
      </c>
      <c r="E9" s="78">
        <f t="shared" si="2"/>
        <v>6305.52</v>
      </c>
    </row>
    <row r="10" spans="2:5">
      <c r="B10" s="77">
        <v>0.03</v>
      </c>
      <c r="C10" s="78">
        <f t="shared" si="0"/>
        <v>2081.63</v>
      </c>
      <c r="D10" s="78">
        <f t="shared" si="1"/>
        <v>4163.26</v>
      </c>
      <c r="E10" s="78">
        <f t="shared" si="2"/>
        <v>6244.89</v>
      </c>
    </row>
    <row r="11" spans="2:5">
      <c r="B11" s="77">
        <v>0.02</v>
      </c>
      <c r="C11" s="78">
        <f t="shared" si="0"/>
        <v>2061.42</v>
      </c>
      <c r="D11" s="78">
        <f t="shared" si="1"/>
        <v>4122.84</v>
      </c>
      <c r="E11" s="78">
        <f t="shared" si="2"/>
        <v>6184.26</v>
      </c>
    </row>
    <row r="12" spans="2:5">
      <c r="B12" s="77">
        <v>0.01</v>
      </c>
      <c r="C12" s="78">
        <f>C13+20.21</f>
        <v>2041.21</v>
      </c>
      <c r="D12" s="78">
        <f t="shared" si="1"/>
        <v>4082.42</v>
      </c>
      <c r="E12" s="78">
        <f t="shared" si="2"/>
        <v>6123.63</v>
      </c>
    </row>
    <row r="13" spans="2:5">
      <c r="B13" s="77">
        <v>0</v>
      </c>
      <c r="C13" s="78">
        <v>2021</v>
      </c>
      <c r="D13" s="78">
        <f t="shared" si="1"/>
        <v>4042</v>
      </c>
      <c r="E13" s="78">
        <f t="shared" si="2"/>
        <v>6063</v>
      </c>
    </row>
    <row r="14" spans="2:5">
      <c r="B14" s="77">
        <v>-0.01</v>
      </c>
      <c r="C14" s="78">
        <f>C13-20.21</f>
        <v>2000.79</v>
      </c>
      <c r="D14" s="78">
        <f t="shared" si="1"/>
        <v>4001.58</v>
      </c>
      <c r="E14" s="78">
        <f t="shared" si="2"/>
        <v>6002.37</v>
      </c>
    </row>
    <row r="15" spans="2:5">
      <c r="B15" s="77">
        <v>-0.02</v>
      </c>
      <c r="C15" s="78">
        <f t="shared" ref="C15:C23" si="3">C14-20.21</f>
        <v>1980.58</v>
      </c>
      <c r="D15" s="78">
        <f t="shared" si="1"/>
        <v>3961.16</v>
      </c>
      <c r="E15" s="78">
        <f t="shared" si="2"/>
        <v>5941.74</v>
      </c>
    </row>
    <row r="16" spans="2:5">
      <c r="B16" s="77">
        <v>-0.03</v>
      </c>
      <c r="C16" s="78">
        <f t="shared" si="3"/>
        <v>1960.37</v>
      </c>
      <c r="D16" s="78">
        <f t="shared" si="1"/>
        <v>3920.74</v>
      </c>
      <c r="E16" s="78">
        <f t="shared" si="2"/>
        <v>5881.11</v>
      </c>
    </row>
    <row r="17" spans="2:5">
      <c r="B17" s="77">
        <v>-0.04</v>
      </c>
      <c r="C17" s="78">
        <f t="shared" si="3"/>
        <v>1940.1599999999999</v>
      </c>
      <c r="D17" s="78">
        <f t="shared" si="1"/>
        <v>3880.3199999999997</v>
      </c>
      <c r="E17" s="78">
        <f t="shared" si="2"/>
        <v>5820.48</v>
      </c>
    </row>
    <row r="18" spans="2:5">
      <c r="B18" s="77">
        <v>-0.05</v>
      </c>
      <c r="C18" s="78">
        <f t="shared" si="3"/>
        <v>1919.9499999999998</v>
      </c>
      <c r="D18" s="78">
        <f t="shared" si="1"/>
        <v>3839.8999999999996</v>
      </c>
      <c r="E18" s="78">
        <f t="shared" si="2"/>
        <v>5759.8499999999995</v>
      </c>
    </row>
    <row r="19" spans="2:5">
      <c r="B19" s="77">
        <v>-0.06</v>
      </c>
      <c r="C19" s="78">
        <f t="shared" si="3"/>
        <v>1899.7399999999998</v>
      </c>
      <c r="D19" s="78">
        <f t="shared" si="1"/>
        <v>3799.4799999999996</v>
      </c>
      <c r="E19" s="78">
        <f t="shared" si="2"/>
        <v>5699.2199999999993</v>
      </c>
    </row>
    <row r="20" spans="2:5">
      <c r="B20" s="77">
        <v>-7.0000000000000007E-2</v>
      </c>
      <c r="C20" s="78">
        <f t="shared" si="3"/>
        <v>1879.5299999999997</v>
      </c>
      <c r="D20" s="78">
        <f t="shared" si="1"/>
        <v>3759.0599999999995</v>
      </c>
      <c r="E20" s="78">
        <f t="shared" si="2"/>
        <v>5638.5899999999992</v>
      </c>
    </row>
    <row r="21" spans="2:5">
      <c r="B21" s="77">
        <v>-0.08</v>
      </c>
      <c r="C21" s="78">
        <f t="shared" si="3"/>
        <v>1859.3199999999997</v>
      </c>
      <c r="D21" s="78">
        <f t="shared" si="1"/>
        <v>3718.6399999999994</v>
      </c>
      <c r="E21" s="78">
        <f t="shared" si="2"/>
        <v>5577.9599999999991</v>
      </c>
    </row>
    <row r="22" spans="2:5">
      <c r="B22" s="77">
        <v>-0.09</v>
      </c>
      <c r="C22" s="78">
        <f t="shared" si="3"/>
        <v>1839.1099999999997</v>
      </c>
      <c r="D22" s="78">
        <f t="shared" si="1"/>
        <v>3678.2199999999993</v>
      </c>
      <c r="E22" s="78">
        <f t="shared" si="2"/>
        <v>5517.329999999999</v>
      </c>
    </row>
    <row r="23" spans="2:5">
      <c r="B23" s="77">
        <v>-0.1</v>
      </c>
      <c r="C23" s="78">
        <f t="shared" si="3"/>
        <v>1818.8999999999996</v>
      </c>
      <c r="D23" s="78">
        <f t="shared" si="1"/>
        <v>3637.7999999999993</v>
      </c>
      <c r="E23" s="78">
        <f t="shared" si="2"/>
        <v>5456.6999999999989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66</Value>
    </TaxCatchAll>
    <lcf76f155ced4ddcb4097134ff3c332f xmlns="958339fd-5949-4f24-b905-d4b946fab69e">
      <Terms xmlns="http://schemas.microsoft.com/office/infopath/2007/PartnerControls"/>
    </lcf76f155ced4ddcb4097134ff3c332f>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Bassetlaw</TermName>
          <TermId xmlns="http://schemas.microsoft.com/office/infopath/2007/PartnerControls">5e9266f8-d858-4059-96dc-96581a85720e</TermId>
        </TermInfo>
      </Terms>
    </d08e702f979e48d3863205ea645082c2>
  </documentManagement>
</p:properti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CE3DD039912CC499C4A588324568704" ma:contentTypeVersion="9" ma:contentTypeDescription="Parent Document Content Type for all review documents" ma:contentTypeScope="" ma:versionID="060d30f1ffaf58a8007d1158ba360a14">
  <xsd:schema xmlns:xsd="http://www.w3.org/2001/XMLSchema" xmlns:xs="http://www.w3.org/2001/XMLSchema" xmlns:p="http://schemas.microsoft.com/office/2006/metadata/properties" xmlns:ns1="http://schemas.microsoft.com/sharepoint/v3" xmlns:ns2="07a766d4-cf60-4260-9f49-242aaa07e1bd" xmlns:ns3="d23c6157-5623-4293-b83e-785d6ba7de2d" xmlns:ns4="958339fd-5949-4f24-b905-d4b946fab69e" targetNamespace="http://schemas.microsoft.com/office/2006/metadata/properties" ma:root="true" ma:fieldsID="a1844e3a993362ee89eab61e52ac581a" ns1:_="" ns2:_="" ns3:_="" ns4:_="">
    <xsd:import namespace="http://schemas.microsoft.com/sharepoint/v3"/>
    <xsd:import namespace="07a766d4-cf60-4260-9f49-242aaa07e1bd"/>
    <xsd:import namespace="d23c6157-5623-4293-b83e-785d6ba7de2d"/>
    <xsd:import namespace="958339fd-5949-4f24-b905-d4b946fab69e"/>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58339fd-5949-4f24-b905-d4b946fab69e"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255B7FDA-1106-4372-997E-8FE17782560C}"/>
</file>

<file path=customXml/itemProps2.xml><?xml version="1.0" encoding="utf-8"?>
<ds:datastoreItem xmlns:ds="http://schemas.openxmlformats.org/officeDocument/2006/customXml" ds:itemID="{23CA4FC2-5E57-442D-9002-A063EFBC9302}"/>
</file>

<file path=customXml/itemProps3.xml><?xml version="1.0" encoding="utf-8"?>
<ds:datastoreItem xmlns:ds="http://schemas.openxmlformats.org/officeDocument/2006/customXml" ds:itemID="{FB5738B8-061B-4B53-B627-81C63FFAABA2}"/>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2C0A781C-AA54-4F66-AEB4-F9A201DC6252}"/>
</file>

<file path=customXml/itemProps6.xml><?xml version="1.0" encoding="utf-8"?>
<ds:datastoreItem xmlns:ds="http://schemas.openxmlformats.org/officeDocument/2006/customXml" ds:itemID="{4C1DE274-EFF0-4630-B066-493C6358DED3}"/>
</file>

<file path=customXml/itemProps7.xml><?xml version="1.0" encoding="utf-8"?>
<ds:datastoreItem xmlns:ds="http://schemas.openxmlformats.org/officeDocument/2006/customXml" ds:itemID="{7DE22121-1AA3-4E9B-BFAC-1B83A5BFDB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2024-02-16T10:47:47Z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0x010100E7BD6A8A66F7CB4BBA2B02F0531791BE0026A9A75CCCA16F4693F1FE45F71519DE003CE3DD039912CC499C4A588324568704</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66;#Bassetlaw|5e9266f8-d858-4059-96dc-96581a85720e</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